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https://gcumail-my.sharepoint.com/personal/ben_vanderlinden_gcu_edu/Documents/Documents/GCU/CHSS/Math/144/Coordinator stuff/Major Assignments/"/>
    </mc:Choice>
  </mc:AlternateContent>
  <xr:revisionPtr revIDLastSave="61" documentId="8_{5C1C15DB-D6C2-4ACF-90EB-DEC915C04284}" xr6:coauthVersionLast="47" xr6:coauthVersionMax="47" xr10:uidLastSave="{FDE50788-713A-DD43-9727-2B07089BC8E0}"/>
  <bookViews>
    <workbookView xWindow="0" yWindow="500" windowWidth="29040" windowHeight="15840" xr2:uid="{ED66598B-EC9E-4F93-9A26-1237E9C1A556}"/>
  </bookViews>
  <sheets>
    <sheet name="Grading Sheet" sheetId="1" r:id="rId1"/>
    <sheet name="Income Analysis" sheetId="2" r:id="rId2"/>
    <sheet name="Unit Conversions" sheetId="3" r:id="rId3"/>
    <sheet name="Currency Conversion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3" l="1"/>
  <c r="B47" i="3"/>
  <c r="B23" i="2"/>
  <c r="B22" i="2"/>
  <c r="B21" i="2"/>
  <c r="B20" i="2"/>
  <c r="B19" i="2"/>
  <c r="B18" i="2"/>
  <c r="B16" i="2"/>
  <c r="B17" i="2"/>
  <c r="B2" i="4" l="1"/>
  <c r="B3" i="4" s="1"/>
  <c r="B32" i="3"/>
  <c r="B30" i="3"/>
  <c r="A10" i="3"/>
  <c r="D10" i="3" s="1"/>
  <c r="A12" i="3"/>
  <c r="D12" i="3" s="1"/>
  <c r="A14" i="3"/>
  <c r="D14" i="3" s="1"/>
  <c r="A15" i="3"/>
  <c r="D15" i="3" s="1"/>
  <c r="A18" i="3"/>
  <c r="D18" i="3" s="1"/>
  <c r="A19" i="3"/>
  <c r="D19" i="3" s="1"/>
  <c r="A9" i="3"/>
  <c r="D9" i="3" s="1"/>
  <c r="B7" i="3"/>
  <c r="B34" i="3" s="1"/>
  <c r="A16" i="3" l="1"/>
  <c r="D16" i="3" s="1"/>
  <c r="A11" i="3"/>
  <c r="D11" i="3" s="1"/>
  <c r="B36" i="3"/>
  <c r="A17" i="3"/>
  <c r="D17" i="3" s="1"/>
  <c r="A13" i="3"/>
  <c r="D13" i="3" s="1"/>
  <c r="B28" i="3"/>
  <c r="F23" i="1"/>
  <c r="E23" i="1"/>
  <c r="B29" i="4"/>
  <c r="B28" i="4"/>
  <c r="E28" i="3" l="1"/>
  <c r="H28" i="3"/>
  <c r="N28" i="3" l="1"/>
  <c r="F9" i="1" l="1"/>
  <c r="E9" i="1"/>
  <c r="F15" i="1"/>
  <c r="E15" i="1"/>
  <c r="E24" i="1" l="1"/>
  <c r="F24" i="1"/>
  <c r="F25" i="1" s="1"/>
  <c r="F26" i="1" s="1"/>
</calcChain>
</file>

<file path=xl/sharedStrings.xml><?xml version="1.0" encoding="utf-8"?>
<sst xmlns="http://schemas.openxmlformats.org/spreadsheetml/2006/main" count="348" uniqueCount="280">
  <si>
    <t>Major Assignment 1 Grading Sheet</t>
  </si>
  <si>
    <t>Competency</t>
  </si>
  <si>
    <t>Requirements for full credit</t>
  </si>
  <si>
    <t>(optional for student use) Did you meet the requirements?</t>
  </si>
  <si>
    <t>Points possible</t>
  </si>
  <si>
    <t>Your points</t>
  </si>
  <si>
    <t>Scoring comments</t>
  </si>
  <si>
    <t>Name</t>
  </si>
  <si>
    <t>You have entered your full name in the field provided.  (Note that entering your name on this sheet is required in order to complete your other sheets.)</t>
  </si>
  <si>
    <t>Subtotals</t>
  </si>
  <si>
    <t>Income Analysis</t>
  </si>
  <si>
    <t>Best-Fit Line and Predicted Incomes</t>
  </si>
  <si>
    <t>You have correctly calculated the slope and y-intercept for the data provided, using appropriate Excel functions.</t>
  </si>
  <si>
    <t>Your formulas for Predicted Incomes are correct, using cell references for the slope, y-intercept, and years of education.</t>
  </si>
  <si>
    <t>Your slope, y-intercept, and Predicted incomes are formatted as indicated in the instructions.</t>
  </si>
  <si>
    <t>Chart</t>
  </si>
  <si>
    <t>You have included an XY-Scatterplot of the BLS data, adding an appropriate title and axis labels.</t>
  </si>
  <si>
    <t>You have added a trendline to your scatterplot, extending it to 8 years on the left and 24 years on the right.</t>
  </si>
  <si>
    <t>Conversions</t>
  </si>
  <si>
    <t>You have identified the correct units for your final quantity, using the units abbreviations (including capitalization) provided in the conversion factors table.</t>
  </si>
  <si>
    <t>You have identified the conversion ratios to use, using correct units abbreviations from the table (including capitalization) and adding an N/A entry if fewer than 3 conversions are needed.</t>
  </si>
  <si>
    <t>Your formulas for the ratios are correct, using appropriate cell references.</t>
  </si>
  <si>
    <t>Your final quantity formulas are correct and use cell references for all inputs.</t>
  </si>
  <si>
    <t>Fahrenheit / Celsius Conversions</t>
  </si>
  <si>
    <t>Your Fahrenheit to Celsius conversion formulas are correct and use cell references.  The calculations are direct and do not use built-in Excel functions.</t>
  </si>
  <si>
    <t>Totals</t>
  </si>
  <si>
    <t>Percentage</t>
  </si>
  <si>
    <t>Scaled out of 125</t>
  </si>
  <si>
    <t xml:space="preserve">
</t>
  </si>
  <si>
    <t>Legend</t>
  </si>
  <si>
    <t>If a cell is shaded</t>
  </si>
  <si>
    <t>You should</t>
  </si>
  <si>
    <t>Blue</t>
  </si>
  <si>
    <t>Enter a text response</t>
  </si>
  <si>
    <t>Green</t>
  </si>
  <si>
    <t>Enter a number</t>
  </si>
  <si>
    <t>Gold</t>
  </si>
  <si>
    <t>Enter an Excel formula</t>
  </si>
  <si>
    <t>Any other color</t>
  </si>
  <si>
    <t>Make no changes</t>
  </si>
  <si>
    <t>BLS Data</t>
  </si>
  <si>
    <t>Predicted Incomes Based on Best Fit</t>
  </si>
  <si>
    <t>Years of Education
(X)</t>
  </si>
  <si>
    <t>Average Weekly Income
(Y)</t>
  </si>
  <si>
    <t>Average Weekly Income
(Y = m*X + b)</t>
  </si>
  <si>
    <t>Best-Fit Line Parameters</t>
  </si>
  <si>
    <t>Slope (m)</t>
  </si>
  <si>
    <t>Y-Intercept (0, b)</t>
  </si>
  <si>
    <t>Quantity of</t>
  </si>
  <si>
    <t>First Units</t>
  </si>
  <si>
    <t>=</t>
  </si>
  <si>
    <t>Conversion Factor</t>
  </si>
  <si>
    <t>Second Units</t>
  </si>
  <si>
    <t>kilogram (kg)</t>
  </si>
  <si>
    <t>pounds (lb)</t>
  </si>
  <si>
    <t>fluid ounce (floz)</t>
  </si>
  <si>
    <t>milliliter (mL)</t>
  </si>
  <si>
    <t>ounce (oz)</t>
  </si>
  <si>
    <t>gram (g)</t>
  </si>
  <si>
    <t>milligram (mg)</t>
  </si>
  <si>
    <t>microgram (mcg)</t>
  </si>
  <si>
    <t>liter (L)</t>
  </si>
  <si>
    <t>fluid ounces (floz)</t>
  </si>
  <si>
    <t>gallons (gal)</t>
  </si>
  <si>
    <t>teaspoon (tsp)</t>
  </si>
  <si>
    <t>meter (m)</t>
  </si>
  <si>
    <t>feet (ft)</t>
  </si>
  <si>
    <t>day (d)</t>
  </si>
  <si>
    <t>hours (h)</t>
  </si>
  <si>
    <t>Initial quantity and units to convert from</t>
  </si>
  <si>
    <t>x</t>
  </si>
  <si>
    <t>First ratio and units</t>
  </si>
  <si>
    <t>Second ratio and units</t>
  </si>
  <si>
    <t>Third ratio and units</t>
  </si>
  <si>
    <t>Final quantity and units to convert to</t>
  </si>
  <si>
    <t>Example: convert fluid ounces per kilogram to milliliters per pound</t>
  </si>
  <si>
    <t>floz/kg</t>
  </si>
  <si>
    <t>mL/floz</t>
  </si>
  <si>
    <t>kg/lb</t>
  </si>
  <si>
    <t>mL/lb</t>
  </si>
  <si>
    <t xml:space="preserve">
Fahrenheit
</t>
  </si>
  <si>
    <t xml:space="preserve">
Celsius
</t>
  </si>
  <si>
    <r>
      <rPr>
        <b/>
        <u/>
        <sz val="18"/>
        <color theme="1"/>
        <rFont val="Calibri (Body)"/>
      </rPr>
      <t xml:space="preserve">Assignment Advisory: </t>
    </r>
    <r>
      <rPr>
        <b/>
        <sz val="11"/>
        <color theme="1"/>
        <rFont val="Calibri"/>
        <family val="2"/>
        <scheme val="minor"/>
      </rPr>
      <t>You must use the latest desktop version of Excel for Microsoft 365 for this assigment.  (This is provided free by GCU; contact the Help Desk for more information and help installing the software.) Using an earlier version of Excel or a different spreadsheet program may result in missing or corrupted template elements.  Copying cells from or into this template may likewise result in corrupted data.</t>
    </r>
  </si>
  <si>
    <t>Yellow</t>
  </si>
  <si>
    <t>Example</t>
  </si>
  <si>
    <t>First letter of your first name</t>
  </si>
  <si>
    <t>Second letter of your first name</t>
  </si>
  <si>
    <t>First letter of your last name</t>
  </si>
  <si>
    <t>Second letter of your last name</t>
  </si>
  <si>
    <t>Format this entry as</t>
  </si>
  <si>
    <t>The letter</t>
  </si>
  <si>
    <t>T</t>
  </si>
  <si>
    <t>Country starting with the letter (or next available letter)</t>
  </si>
  <si>
    <t>Tajikistan</t>
  </si>
  <si>
    <t>Full name of the country's currency as listed on the XE website</t>
  </si>
  <si>
    <t>Tajikistani somoni</t>
  </si>
  <si>
    <t>Currency code (ISO-4217)</t>
  </si>
  <si>
    <t>TJS</t>
  </si>
  <si>
    <t>Exchange rate for the currency to at least 5 significant digits (or exact rate if there are fewer than 5 significant digits)</t>
  </si>
  <si>
    <t>Currency with the country's currency code as a symbol</t>
  </si>
  <si>
    <t>1000 units of the country's currency in dollars</t>
  </si>
  <si>
    <t>Currency with the $ symbol</t>
  </si>
  <si>
    <t>Choose your countries from this list</t>
  </si>
  <si>
    <r>
      <rPr>
        <b/>
        <sz val="14"/>
        <color theme="1"/>
        <rFont val="Calibri"/>
        <family val="2"/>
        <scheme val="minor"/>
      </rPr>
      <t>A</t>
    </r>
    <r>
      <rPr>
        <sz val="11"/>
        <color theme="1"/>
        <rFont val="Calibri"/>
        <family val="2"/>
        <scheme val="minor"/>
      </rPr>
      <t>fghanistan</t>
    </r>
  </si>
  <si>
    <t>Cambodia</t>
  </si>
  <si>
    <t>Guatemala</t>
  </si>
  <si>
    <t>Lebanon</t>
  </si>
  <si>
    <r>
      <rPr>
        <b/>
        <sz val="14"/>
        <color theme="1"/>
        <rFont val="Calibri"/>
        <family val="2"/>
        <scheme val="minor"/>
      </rPr>
      <t>P</t>
    </r>
    <r>
      <rPr>
        <sz val="11"/>
        <color theme="1"/>
        <rFont val="Calibri"/>
        <family val="2"/>
        <scheme val="minor"/>
      </rPr>
      <t>akistan</t>
    </r>
  </si>
  <si>
    <t>Switzerland</t>
  </si>
  <si>
    <t>Albania</t>
  </si>
  <si>
    <t>Canada</t>
  </si>
  <si>
    <r>
      <t>Guernsey </t>
    </r>
    <r>
      <rPr>
        <i/>
        <sz val="11"/>
        <color rgb="FF383838"/>
        <rFont val="Calibri"/>
        <family val="2"/>
        <scheme val="minor"/>
      </rPr>
      <t>(UK)</t>
    </r>
  </si>
  <si>
    <t>Liberia</t>
  </si>
  <si>
    <t>Papua New Guinea</t>
  </si>
  <si>
    <t>Syria</t>
  </si>
  <si>
    <t>Algeria</t>
  </si>
  <si>
    <r>
      <t>Cayman Islands </t>
    </r>
    <r>
      <rPr>
        <i/>
        <sz val="11"/>
        <color rgb="FF383838"/>
        <rFont val="Calibri"/>
        <family val="2"/>
        <scheme val="minor"/>
      </rPr>
      <t>(UK)</t>
    </r>
  </si>
  <si>
    <t>Guinea</t>
  </si>
  <si>
    <t>Libya</t>
  </si>
  <si>
    <t>Paraguay</t>
  </si>
  <si>
    <r>
      <rPr>
        <b/>
        <sz val="14"/>
        <color theme="1"/>
        <rFont val="Calibri"/>
        <family val="2"/>
        <scheme val="minor"/>
      </rPr>
      <t>T</t>
    </r>
    <r>
      <rPr>
        <sz val="11"/>
        <color theme="1"/>
        <rFont val="Calibri"/>
        <family val="2"/>
        <scheme val="minor"/>
      </rPr>
      <t>aiwan</t>
    </r>
  </si>
  <si>
    <t>Angola</t>
  </si>
  <si>
    <t>Chile</t>
  </si>
  <si>
    <t>Guyana</t>
  </si>
  <si>
    <r>
      <rPr>
        <b/>
        <sz val="14"/>
        <color theme="1"/>
        <rFont val="Calibri"/>
        <family val="2"/>
        <scheme val="minor"/>
      </rPr>
      <t>M</t>
    </r>
    <r>
      <rPr>
        <sz val="11"/>
        <color theme="1"/>
        <rFont val="Calibri"/>
        <family val="2"/>
        <scheme val="minor"/>
      </rPr>
      <t>acau </t>
    </r>
    <r>
      <rPr>
        <i/>
        <sz val="11"/>
        <color rgb="FF383838"/>
        <rFont val="Calibri"/>
        <family val="2"/>
        <scheme val="minor"/>
      </rPr>
      <t>(China)</t>
    </r>
  </si>
  <si>
    <t>Peru</t>
  </si>
  <si>
    <t>Tanzania</t>
  </si>
  <si>
    <t>Argentina</t>
  </si>
  <si>
    <t>China</t>
  </si>
  <si>
    <r>
      <rPr>
        <b/>
        <sz val="14"/>
        <color theme="1"/>
        <rFont val="Calibri"/>
        <family val="2"/>
        <scheme val="minor"/>
      </rPr>
      <t>H</t>
    </r>
    <r>
      <rPr>
        <sz val="11"/>
        <color theme="1"/>
        <rFont val="Calibri"/>
        <family val="2"/>
        <scheme val="minor"/>
      </rPr>
      <t>aiti</t>
    </r>
  </si>
  <si>
    <t>Madagascar</t>
  </si>
  <si>
    <t>Philippines</t>
  </si>
  <si>
    <t>Thailand</t>
  </si>
  <si>
    <t>Armenia</t>
  </si>
  <si>
    <t>Colombia</t>
  </si>
  <si>
    <t>Honduras</t>
  </si>
  <si>
    <t>Malawi</t>
  </si>
  <si>
    <t>Poland</t>
  </si>
  <si>
    <t>Tonga</t>
  </si>
  <si>
    <r>
      <t>Aruba </t>
    </r>
    <r>
      <rPr>
        <i/>
        <sz val="11"/>
        <color rgb="FF383838"/>
        <rFont val="Calibri"/>
        <family val="2"/>
        <scheme val="minor"/>
      </rPr>
      <t>(Netherlands)</t>
    </r>
  </si>
  <si>
    <t>Comoros</t>
  </si>
  <si>
    <r>
      <t>Hong Kong </t>
    </r>
    <r>
      <rPr>
        <i/>
        <sz val="11"/>
        <color rgb="FF383838"/>
        <rFont val="Calibri"/>
        <family val="2"/>
        <scheme val="minor"/>
      </rPr>
      <t>(China)</t>
    </r>
  </si>
  <si>
    <t>Malaysia</t>
  </si>
  <si>
    <r>
      <rPr>
        <b/>
        <sz val="14"/>
        <color theme="1"/>
        <rFont val="Calibri"/>
        <family val="2"/>
        <scheme val="minor"/>
      </rPr>
      <t>Q</t>
    </r>
    <r>
      <rPr>
        <sz val="11"/>
        <color theme="1"/>
        <rFont val="Calibri"/>
        <family val="2"/>
        <scheme val="minor"/>
      </rPr>
      <t>atar</t>
    </r>
  </si>
  <si>
    <t>Trinidad and Tobago</t>
  </si>
  <si>
    <t>Australia</t>
  </si>
  <si>
    <t>Congo, Democratic Republic of the</t>
  </si>
  <si>
    <t>Hungary</t>
  </si>
  <si>
    <t>Maldives</t>
  </si>
  <si>
    <r>
      <rPr>
        <b/>
        <sz val="14"/>
        <color theme="1"/>
        <rFont val="Calibri"/>
        <family val="2"/>
        <scheme val="minor"/>
      </rPr>
      <t>R</t>
    </r>
    <r>
      <rPr>
        <sz val="11"/>
        <color theme="1"/>
        <rFont val="Calibri"/>
        <family val="2"/>
        <scheme val="minor"/>
      </rPr>
      <t>omania</t>
    </r>
  </si>
  <si>
    <t>Tunisia</t>
  </si>
  <si>
    <t>Azerbaijan</t>
  </si>
  <si>
    <t>Costa Rica</t>
  </si>
  <si>
    <r>
      <rPr>
        <b/>
        <sz val="14"/>
        <color theme="1"/>
        <rFont val="Calibri"/>
        <family val="2"/>
        <scheme val="minor"/>
      </rPr>
      <t>I</t>
    </r>
    <r>
      <rPr>
        <sz val="11"/>
        <color theme="1"/>
        <rFont val="Calibri"/>
        <family val="2"/>
        <scheme val="minor"/>
      </rPr>
      <t>celand</t>
    </r>
  </si>
  <si>
    <t>Mauritania</t>
  </si>
  <si>
    <t>Russia</t>
  </si>
  <si>
    <t>Turkey</t>
  </si>
  <si>
    <r>
      <rPr>
        <b/>
        <sz val="14"/>
        <color theme="1"/>
        <rFont val="Calibri"/>
        <family val="2"/>
        <scheme val="minor"/>
      </rPr>
      <t>B</t>
    </r>
    <r>
      <rPr>
        <sz val="11"/>
        <color theme="1"/>
        <rFont val="Calibri"/>
        <family val="2"/>
        <scheme val="minor"/>
      </rPr>
      <t>ahamas</t>
    </r>
  </si>
  <si>
    <t>Croatia</t>
  </si>
  <si>
    <t>India</t>
  </si>
  <si>
    <t>Mauritius</t>
  </si>
  <si>
    <t>Rwanda</t>
  </si>
  <si>
    <t>Turkmenistan</t>
  </si>
  <si>
    <t>Bahrain</t>
  </si>
  <si>
    <t>Cuba</t>
  </si>
  <si>
    <t>Indonesia</t>
  </si>
  <si>
    <t>Mexico</t>
  </si>
  <si>
    <r>
      <rPr>
        <b/>
        <sz val="14"/>
        <color theme="1"/>
        <rFont val="Calibri"/>
        <family val="2"/>
        <scheme val="minor"/>
      </rPr>
      <t>S</t>
    </r>
    <r>
      <rPr>
        <sz val="11"/>
        <color theme="1"/>
        <rFont val="Calibri"/>
        <family val="2"/>
        <scheme val="minor"/>
      </rPr>
      <t>aint Helena </t>
    </r>
    <r>
      <rPr>
        <i/>
        <sz val="11"/>
        <color rgb="FF383838"/>
        <rFont val="Calibri"/>
        <family val="2"/>
        <scheme val="minor"/>
      </rPr>
      <t>(UK)</t>
    </r>
  </si>
  <si>
    <r>
      <rPr>
        <b/>
        <sz val="14"/>
        <color theme="1"/>
        <rFont val="Calibri"/>
        <family val="2"/>
        <scheme val="minor"/>
      </rPr>
      <t>U</t>
    </r>
    <r>
      <rPr>
        <sz val="11"/>
        <color theme="1"/>
        <rFont val="Calibri"/>
        <family val="2"/>
        <scheme val="minor"/>
      </rPr>
      <t>ganda</t>
    </r>
  </si>
  <si>
    <t>Bangladesh</t>
  </si>
  <si>
    <t>Czechia</t>
  </si>
  <si>
    <t>International Monetary Fund (IMF)</t>
  </si>
  <si>
    <t>Moldova</t>
  </si>
  <si>
    <t>Samoa</t>
  </si>
  <si>
    <t>Ukraine</t>
  </si>
  <si>
    <t>Barbados</t>
  </si>
  <si>
    <r>
      <rPr>
        <b/>
        <sz val="14"/>
        <color theme="1"/>
        <rFont val="Calibri"/>
        <family val="2"/>
        <scheme val="minor"/>
      </rPr>
      <t>D</t>
    </r>
    <r>
      <rPr>
        <sz val="11"/>
        <color theme="1"/>
        <rFont val="Calibri"/>
        <family val="2"/>
        <scheme val="minor"/>
      </rPr>
      <t>enmark</t>
    </r>
  </si>
  <si>
    <t>Iran</t>
  </si>
  <si>
    <t>Mongolia</t>
  </si>
  <si>
    <t>Sao Tome and Principe</t>
  </si>
  <si>
    <t>United Arab Emirates</t>
  </si>
  <si>
    <t>Belarus</t>
  </si>
  <si>
    <t>Djibouti</t>
  </si>
  <si>
    <t>Iraq</t>
  </si>
  <si>
    <t>Morocco</t>
  </si>
  <si>
    <t>Saudi Arabia</t>
  </si>
  <si>
    <t>United Kingdom</t>
  </si>
  <si>
    <t>Belize</t>
  </si>
  <si>
    <t>Dominica</t>
  </si>
  <si>
    <r>
      <t>Isle of Man </t>
    </r>
    <r>
      <rPr>
        <i/>
        <sz val="11"/>
        <color rgb="FF383838"/>
        <rFont val="Calibri"/>
        <family val="2"/>
        <scheme val="minor"/>
      </rPr>
      <t>(UK)</t>
    </r>
  </si>
  <si>
    <t>Mozambique</t>
  </si>
  <si>
    <t>Serbia</t>
  </si>
  <si>
    <t>Uruguay</t>
  </si>
  <si>
    <r>
      <t>Bermuda </t>
    </r>
    <r>
      <rPr>
        <i/>
        <sz val="11"/>
        <color rgb="FF383838"/>
        <rFont val="Calibri"/>
        <family val="2"/>
        <scheme val="minor"/>
      </rPr>
      <t>(UK)</t>
    </r>
  </si>
  <si>
    <t>Dominican Republic</t>
  </si>
  <si>
    <t>Israel</t>
  </si>
  <si>
    <r>
      <t>Myanmar </t>
    </r>
    <r>
      <rPr>
        <sz val="11"/>
        <color rgb="FF333333"/>
        <rFont val="Calibri"/>
        <family val="2"/>
        <scheme val="minor"/>
      </rPr>
      <t>(formerly Burma)</t>
    </r>
  </si>
  <si>
    <t>Seychelles</t>
  </si>
  <si>
    <t>Uzbekistan</t>
  </si>
  <si>
    <t>Bhutan</t>
  </si>
  <si>
    <r>
      <rPr>
        <b/>
        <sz val="14"/>
        <color theme="1"/>
        <rFont val="Calibri"/>
        <family val="2"/>
        <scheme val="minor"/>
      </rPr>
      <t>E</t>
    </r>
    <r>
      <rPr>
        <sz val="11"/>
        <color theme="1"/>
        <rFont val="Calibri"/>
        <family val="2"/>
        <scheme val="minor"/>
      </rPr>
      <t>gypt</t>
    </r>
  </si>
  <si>
    <r>
      <rPr>
        <b/>
        <sz val="14"/>
        <color theme="1"/>
        <rFont val="Calibri"/>
        <family val="2"/>
        <scheme val="minor"/>
      </rPr>
      <t>J</t>
    </r>
    <r>
      <rPr>
        <sz val="11"/>
        <color theme="1"/>
        <rFont val="Calibri"/>
        <family val="2"/>
        <scheme val="minor"/>
      </rPr>
      <t>amaica</t>
    </r>
  </si>
  <si>
    <r>
      <rPr>
        <b/>
        <sz val="14"/>
        <color theme="1"/>
        <rFont val="Calibri"/>
        <family val="2"/>
        <scheme val="minor"/>
      </rPr>
      <t>N</t>
    </r>
    <r>
      <rPr>
        <sz val="11"/>
        <color theme="1"/>
        <rFont val="Calibri"/>
        <family val="2"/>
        <scheme val="minor"/>
      </rPr>
      <t>amibia</t>
    </r>
  </si>
  <si>
    <t>Sierra Leone</t>
  </si>
  <si>
    <r>
      <rPr>
        <b/>
        <sz val="14"/>
        <color theme="1"/>
        <rFont val="Calibri"/>
        <family val="2"/>
        <scheme val="minor"/>
      </rPr>
      <t>V</t>
    </r>
    <r>
      <rPr>
        <sz val="11"/>
        <color theme="1"/>
        <rFont val="Calibri"/>
        <family val="2"/>
        <scheme val="minor"/>
      </rPr>
      <t>anuatu</t>
    </r>
  </si>
  <si>
    <t>Bolivia</t>
  </si>
  <si>
    <t>Eritrea</t>
  </si>
  <si>
    <t>Japan</t>
  </si>
  <si>
    <t>Nepal</t>
  </si>
  <si>
    <t>Singapore</t>
  </si>
  <si>
    <t>Bosnia and Herzegovina</t>
  </si>
  <si>
    <t>Ethiopia</t>
  </si>
  <si>
    <r>
      <t>Jersey </t>
    </r>
    <r>
      <rPr>
        <i/>
        <sz val="11"/>
        <color rgb="FF383838"/>
        <rFont val="Calibri"/>
        <family val="2"/>
        <scheme val="minor"/>
      </rPr>
      <t>(UK)</t>
    </r>
  </si>
  <si>
    <t>New Zealand</t>
  </si>
  <si>
    <t>Somalia</t>
  </si>
  <si>
    <t>Vietnam</t>
  </si>
  <si>
    <t>Botswana</t>
  </si>
  <si>
    <r>
      <rPr>
        <b/>
        <sz val="14"/>
        <color theme="1"/>
        <rFont val="Calibri"/>
        <family val="2"/>
        <scheme val="minor"/>
      </rPr>
      <t>F</t>
    </r>
    <r>
      <rPr>
        <sz val="11"/>
        <color theme="1"/>
        <rFont val="Calibri"/>
        <family val="2"/>
        <scheme val="minor"/>
      </rPr>
      <t>alkland Islands </t>
    </r>
    <r>
      <rPr>
        <i/>
        <sz val="11"/>
        <color rgb="FF383838"/>
        <rFont val="Calibri"/>
        <family val="2"/>
        <scheme val="minor"/>
      </rPr>
      <t>(UK)</t>
    </r>
  </si>
  <si>
    <t>Jordan</t>
  </si>
  <si>
    <t>Nicaragua</t>
  </si>
  <si>
    <t>South Africa</t>
  </si>
  <si>
    <r>
      <rPr>
        <b/>
        <sz val="14"/>
        <color theme="1"/>
        <rFont val="Calibri"/>
        <family val="2"/>
        <scheme val="minor"/>
      </rPr>
      <t>W</t>
    </r>
    <r>
      <rPr>
        <sz val="11"/>
        <color theme="1"/>
        <rFont val="Calibri"/>
        <family val="2"/>
        <scheme val="minor"/>
      </rPr>
      <t>allis and Futuna </t>
    </r>
    <r>
      <rPr>
        <i/>
        <sz val="11"/>
        <color rgb="FF383838"/>
        <rFont val="Calibri"/>
        <family val="2"/>
        <scheme val="minor"/>
      </rPr>
      <t>(France)</t>
    </r>
  </si>
  <si>
    <t>Brazil</t>
  </si>
  <si>
    <t>Fiji</t>
  </si>
  <si>
    <r>
      <rPr>
        <b/>
        <sz val="14"/>
        <color theme="1"/>
        <rFont val="Calibri"/>
        <family val="2"/>
        <scheme val="minor"/>
      </rPr>
      <t>K</t>
    </r>
    <r>
      <rPr>
        <sz val="11"/>
        <color theme="1"/>
        <rFont val="Calibri"/>
        <family val="2"/>
        <scheme val="minor"/>
      </rPr>
      <t>azakhstan</t>
    </r>
  </si>
  <si>
    <t>Nigeria</t>
  </si>
  <si>
    <t>South Korea</t>
  </si>
  <si>
    <r>
      <rPr>
        <b/>
        <sz val="14"/>
        <color theme="1"/>
        <rFont val="Calibri"/>
        <family val="2"/>
        <scheme val="minor"/>
      </rPr>
      <t>Y</t>
    </r>
    <r>
      <rPr>
        <sz val="11"/>
        <color theme="1"/>
        <rFont val="Calibri"/>
        <family val="2"/>
        <scheme val="minor"/>
      </rPr>
      <t>emen</t>
    </r>
  </si>
  <si>
    <t>Brunei</t>
  </si>
  <si>
    <r>
      <rPr>
        <b/>
        <sz val="14"/>
        <color theme="1"/>
        <rFont val="Calibri"/>
        <family val="2"/>
        <scheme val="minor"/>
      </rPr>
      <t>G</t>
    </r>
    <r>
      <rPr>
        <sz val="11"/>
        <color theme="1"/>
        <rFont val="Calibri"/>
        <family val="2"/>
        <scheme val="minor"/>
      </rPr>
      <t>ambia</t>
    </r>
  </si>
  <si>
    <t>Kenya</t>
  </si>
  <si>
    <t>North Korea</t>
  </si>
  <si>
    <t>Sri Lanka</t>
  </si>
  <si>
    <r>
      <rPr>
        <b/>
        <sz val="14"/>
        <color theme="1"/>
        <rFont val="Calibri"/>
        <family val="2"/>
        <scheme val="minor"/>
      </rPr>
      <t>Z</t>
    </r>
    <r>
      <rPr>
        <sz val="11"/>
        <color theme="1"/>
        <rFont val="Calibri"/>
        <family val="2"/>
        <scheme val="minor"/>
      </rPr>
      <t>ambia</t>
    </r>
  </si>
  <si>
    <t>Bulgaria</t>
  </si>
  <si>
    <t>Georgia</t>
  </si>
  <si>
    <t>Kuwait</t>
  </si>
  <si>
    <r>
      <t>North Macedonia </t>
    </r>
    <r>
      <rPr>
        <sz val="11"/>
        <color rgb="FF333333"/>
        <rFont val="Calibri"/>
        <family val="2"/>
        <scheme val="minor"/>
      </rPr>
      <t>(formerly Macedonia)</t>
    </r>
  </si>
  <si>
    <t>Sudan</t>
  </si>
  <si>
    <t>Burundi</t>
  </si>
  <si>
    <t>Ghana</t>
  </si>
  <si>
    <t>Kyrgyzstan</t>
  </si>
  <si>
    <t>Norway</t>
  </si>
  <si>
    <t>Suriname</t>
  </si>
  <si>
    <r>
      <rPr>
        <b/>
        <sz val="14"/>
        <color theme="1"/>
        <rFont val="Calibri"/>
        <family val="2"/>
        <scheme val="minor"/>
      </rPr>
      <t>C</t>
    </r>
    <r>
      <rPr>
        <sz val="11"/>
        <color theme="1"/>
        <rFont val="Calibri"/>
        <family val="2"/>
        <scheme val="minor"/>
      </rPr>
      <t>abo Verde</t>
    </r>
  </si>
  <si>
    <r>
      <t>Gibraltar </t>
    </r>
    <r>
      <rPr>
        <i/>
        <sz val="11"/>
        <color rgb="FF383838"/>
        <rFont val="Calibri"/>
        <family val="2"/>
        <scheme val="minor"/>
      </rPr>
      <t>(UK)</t>
    </r>
  </si>
  <si>
    <r>
      <rPr>
        <b/>
        <sz val="14"/>
        <color theme="1"/>
        <rFont val="Calibri"/>
        <family val="2"/>
        <scheme val="minor"/>
      </rPr>
      <t>L</t>
    </r>
    <r>
      <rPr>
        <sz val="11"/>
        <color theme="1"/>
        <rFont val="Calibri"/>
        <family val="2"/>
        <scheme val="minor"/>
      </rPr>
      <t>aos</t>
    </r>
  </si>
  <si>
    <r>
      <rPr>
        <b/>
        <sz val="14"/>
        <color theme="1"/>
        <rFont val="Calibri"/>
        <family val="2"/>
        <scheme val="minor"/>
      </rPr>
      <t>O</t>
    </r>
    <r>
      <rPr>
        <sz val="11"/>
        <color theme="1"/>
        <rFont val="Calibri"/>
        <family val="2"/>
        <scheme val="minor"/>
      </rPr>
      <t>man</t>
    </r>
  </si>
  <si>
    <t>Sweden</t>
  </si>
  <si>
    <t>Currency Conversions</t>
  </si>
  <si>
    <t>You have entered the first two letters of your first and last names, using the letter M if one or both names consist of only one letter.</t>
  </si>
  <si>
    <t>You have chosen appropriate countries from the list provided below the table, using the procedure described in the instructions.</t>
  </si>
  <si>
    <t>You have entered both the full name of your country's currency and the correct currency code as indicated on the website.</t>
  </si>
  <si>
    <t>You have provided each exchange rate to at least 5 significant digits, and the exchange rate matches the rate for the date you looked it up.</t>
  </si>
  <si>
    <t>Your calculation of the value of 1000 of the foreign currency units into dollars is a correct Excel formula, using cell references.</t>
  </si>
  <si>
    <t>Unit Conversions</t>
  </si>
  <si>
    <t>The cells containing the trip budget and value of 1000 units of foreign currency are correctly formatted as specified in the last column of the table.</t>
  </si>
  <si>
    <t>The trip budget in the foreign currency is a correct Excel formula, using cell references.</t>
  </si>
  <si>
    <r>
      <rPr>
        <b/>
        <sz val="20"/>
        <color theme="1"/>
        <rFont val="Times New Roman"/>
        <family val="1"/>
      </rPr>
      <t xml:space="preserve">2 </t>
    </r>
    <r>
      <rPr>
        <sz val="11"/>
        <color theme="1"/>
        <rFont val="Calibri"/>
        <family val="2"/>
        <scheme val="minor"/>
      </rPr>
      <t>On this sheet, you will investigate the relationship between years of education and average income
First, consider the following chart of education versus average income.  Below it, use Excel functions to find the slope and y-intercept of the best-fit line for the given coordinates.  Then, to the right, use the slope and y-intercept to calculate the average weekly income for all years of education from 8 through 24.  Finally, create a chart showing the BLS data as a scatterplot, and add an auto trendline to this chart showing years of education versus predicted average income superimposed on the BLS data and forecasting backward to 8 years and forward to 24 years.  (That is, the line should start at 8 years and end at 24 years on the horizontal axis.)
Here, you should format your slope and y-intercept as numbers with 0 decimal places and your average weekly incomes as Currency with the $ symbol and 0 decimal places.
In case you'd like to explore the data, numbers here are derived from Bureau of Labor Statistics figures at https://www.bls.gov/emp/tables/unemployment-earnings-education.htm.  However, you don't need to take any steps related to this reference for the assignment.</t>
    </r>
  </si>
  <si>
    <r>
      <rPr>
        <b/>
        <sz val="20"/>
        <color theme="1"/>
        <rFont val="Calibri (Body)"/>
      </rPr>
      <t>5</t>
    </r>
    <r>
      <rPr>
        <sz val="11"/>
        <color theme="1"/>
        <rFont val="Calibri"/>
        <family val="2"/>
        <scheme val="minor"/>
      </rPr>
      <t xml:space="preserve"> </t>
    </r>
    <r>
      <rPr>
        <sz val="12"/>
        <color theme="1"/>
        <rFont val="Times New Roman"/>
        <family val="1"/>
      </rPr>
      <t>Now, use entries from the conversion table to perform the following conversions.  Note that you may use entries only from the table above, even if a more direct conversion is possible.  For each part, the number of ratios required is shown in the table.  Note that each of your ratio formulas will include cell references, as illustrated in the example.  No special formatting is required for the cells containing your formulas.  In the blue cells, enter the ratio of units that you multiplied by for each conversion. You should use the abbreviations provided above, including capitalization as given. Format your final answer to number with 4 decimal places.</t>
    </r>
  </si>
  <si>
    <r>
      <rPr>
        <b/>
        <sz val="20"/>
        <color theme="1"/>
        <rFont val="Calibri (Body)"/>
      </rPr>
      <t>6</t>
    </r>
    <r>
      <rPr>
        <sz val="11"/>
        <color theme="1"/>
        <rFont val="Calibri"/>
        <family val="2"/>
        <scheme val="minor"/>
      </rPr>
      <t xml:space="preserve"> Some conversions use ratios plus another additive term (summand).  Here, you'll convert from Fahrenheit to Celsius and from Celsius to Fahrenheit, using the following symbolic formulas:
                                              Celsius to Fahrenheit:   F = (9/5)*C + 32
                                               Fahrenheit to Celsius:   C = (5/9)*(F - 32)
Use formulas to populate the two empty cells below: specifically, you should convert the value from Fahrenheit in B47 to Celsius in B48 and from Celsius in C48 to Fahrenheit in C47.
No special formatting is required for your cells here.
</t>
    </r>
  </si>
  <si>
    <r>
      <rPr>
        <b/>
        <sz val="20"/>
        <color theme="1"/>
        <rFont val="Calibri"/>
        <family val="2"/>
        <scheme val="minor"/>
      </rPr>
      <t>1</t>
    </r>
    <r>
      <rPr>
        <sz val="11"/>
        <color theme="1"/>
        <rFont val="Calibri"/>
        <family val="2"/>
        <scheme val="minor"/>
      </rPr>
      <t xml:space="preserve"> Enter your full name here.  If your full name is less than 9 letters long, add additional letters 'X' at the end until you reach length 9</t>
    </r>
  </si>
  <si>
    <t>Name from Analysis Sheet</t>
  </si>
  <si>
    <t>Now, from the list below the table below, select four countries that start with the first two letters of your first and last names.  If your first or last name is only one letter long, use the letter M as the second letter of each name that is one letter long.  If there is no country starting with a particular letter or you have run out of countries to choose from for a particular letter, go to the next letter of the alphabet that you still have available choices for and select a country starting with that letter.  (If you are at the letter Z, go back to A.)</t>
  </si>
  <si>
    <t xml:space="preserve">For each country, identify the name of the country's currency, the currency code (based on the ISO-4217 standard), and the exchange rate for $1, using the following web page: </t>
  </si>
  <si>
    <t>https://www.xe.com/currencyconverter</t>
  </si>
  <si>
    <r>
      <rPr>
        <b/>
        <sz val="20"/>
        <color theme="1"/>
        <rFont val="Calibri"/>
        <family val="2"/>
        <scheme val="minor"/>
      </rPr>
      <t>4</t>
    </r>
    <r>
      <rPr>
        <b/>
        <sz val="12"/>
        <color theme="1"/>
        <rFont val="Calibri"/>
        <family val="2"/>
        <scheme val="minor"/>
      </rPr>
      <t xml:space="preserve"> </t>
    </r>
    <r>
      <rPr>
        <sz val="12"/>
        <color theme="1"/>
        <rFont val="Calibri"/>
        <family val="2"/>
        <scheme val="minor"/>
      </rPr>
      <t xml:space="preserve">On this sheet, you will consider several conversions related to calculations you might see in a professional context.  For each conversion, you'll identify and apply appropriate ratios to yield the given result.  Remember that you should order ratios so that units cancel in the numerator and denominator for intermediate steps.
First, examine this conversion factor table; you will use conversion factors from this table in your formulas in part 8.  
</t>
    </r>
    <r>
      <rPr>
        <b/>
        <u/>
        <sz val="12"/>
        <color theme="1"/>
        <rFont val="Calibri"/>
        <family val="2"/>
        <scheme val="minor"/>
      </rPr>
      <t>Note</t>
    </r>
    <r>
      <rPr>
        <sz val="12"/>
        <color theme="1"/>
        <rFont val="Calibri"/>
        <family val="2"/>
        <scheme val="minor"/>
      </rPr>
      <t xml:space="preserve"> if you use a ratio of the Second Units over the First Units, then your multiplier will include a cell from column D over a cell from Column A; on the other hand, if you use a ratio of the First Units over the Second units, then your multiplier will include a cell from column A over a cell from Column D.
For example, when multiplying by lb/kg, you would multiply by D12/A12; when multiplying by kg/lb, you would multiply by A12/D12.</t>
    </r>
  </si>
  <si>
    <t>mcg/floz</t>
  </si>
  <si>
    <t>A) Convert micrograms per fluid ounce to milligrams per liter</t>
  </si>
  <si>
    <t>kg/d</t>
  </si>
  <si>
    <t>B) Convert kilograms per day to grams per hour</t>
  </si>
  <si>
    <t>C) Convert square meters per liter  to square feet per gallon (hint: one conversion factor is applied twice)</t>
  </si>
  <si>
    <t>m^2/L</t>
  </si>
  <si>
    <t>D) Convert teaspoons per (pound-day) to milliliters per (kilogram-hour)</t>
  </si>
  <si>
    <t>tsp/(lb*d)</t>
  </si>
  <si>
    <r>
      <rPr>
        <b/>
        <sz val="20"/>
        <color theme="1"/>
        <rFont val="Calibri (Body)"/>
      </rPr>
      <t>3</t>
    </r>
    <r>
      <rPr>
        <b/>
        <sz val="11"/>
        <color theme="1"/>
        <rFont val="Calibri"/>
        <family val="2"/>
        <scheme val="minor"/>
      </rPr>
      <t xml:space="preserve"> </t>
    </r>
    <r>
      <rPr>
        <sz val="11"/>
        <color theme="1"/>
        <rFont val="Calibri"/>
        <family val="2"/>
        <scheme val="minor"/>
      </rPr>
      <t>Add your chart here with an appropriate title and axis labels: an XY-scatterplot of the BLS Data in columns A and B (NOT the data in columns C and D) plus an auto trendline forecasting backward to 8 and forward to 24 years.</t>
    </r>
  </si>
  <si>
    <t>Trip Budget</t>
  </si>
  <si>
    <t>Your trip budget in the country's currency</t>
  </si>
  <si>
    <r>
      <rPr>
        <b/>
        <sz val="20"/>
        <color rgb="FF000000"/>
        <rFont val="Calibri (Body)"/>
      </rPr>
      <t>7</t>
    </r>
    <r>
      <rPr>
        <sz val="14"/>
        <color rgb="FF000000"/>
        <rFont val="Calibri"/>
        <family val="2"/>
        <scheme val="minor"/>
      </rPr>
      <t xml:space="preserve"> </t>
    </r>
    <r>
      <rPr>
        <sz val="16"/>
        <color rgb="FF000000"/>
        <rFont val="Calibri (Body)"/>
      </rPr>
      <t>On this second conversion sheet, you will convert a trip budget into the equivalent amounts in several foreign currencies and convert 1000 of the local currency into the equivalent number of dollars.</t>
    </r>
  </si>
  <si>
    <t>Then, convert your trip budget above into this currency and convert 1000 units of the local currency into dollars. These calculations must be Excel formulas that use a cell reference for the exchange rate; you may not use the currency converter link for this calculation (although you're welcome to check your calculation there). Use formatting as indicated in the last column of the table. Other entries should use General formatting. An example is provided for you. Note that the USA is not available for you to choose from the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</si>
</sst>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0.0000"/>
    <numFmt numFmtId="166" formatCode="###.##0\ \°\F"/>
    <numFmt numFmtId="167" formatCode="###.##0\ \°\C"/>
    <numFmt numFmtId="168" formatCode="[$TJS]\ #,##0.00"/>
  </numFmts>
  <fonts count="24"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20"/>
      <color theme="1"/>
      <name val="Times New Roman"/>
      <family val="1"/>
    </font>
    <font>
      <sz val="12"/>
      <color theme="1"/>
      <name val="Times New Roman"/>
      <family val="1"/>
    </font>
    <font>
      <b/>
      <sz val="20"/>
      <color theme="1"/>
      <name val="Calibri"/>
      <family val="2"/>
      <scheme val="minor"/>
    </font>
    <font>
      <b/>
      <u/>
      <sz val="18"/>
      <color theme="1"/>
      <name val="Calibri (Body)"/>
    </font>
    <font>
      <i/>
      <sz val="11"/>
      <color rgb="FF383838"/>
      <name val="Calibri"/>
      <family val="2"/>
      <scheme val="minor"/>
    </font>
    <font>
      <sz val="11"/>
      <color rgb="FF333333"/>
      <name val="Calibri"/>
      <family val="2"/>
      <scheme val="minor"/>
    </font>
    <font>
      <sz val="9.6"/>
      <color theme="1"/>
      <name val="Tahoma"/>
      <family val="2"/>
    </font>
    <font>
      <sz val="18"/>
      <color rgb="FF000000"/>
      <name val="Calibri"/>
      <family val="2"/>
      <scheme val="minor"/>
    </font>
    <font>
      <sz val="11"/>
      <color theme="1"/>
      <name val="Calibri"/>
      <family val="1"/>
      <scheme val="minor"/>
    </font>
    <font>
      <b/>
      <sz val="20"/>
      <color theme="1"/>
      <name val="Calibri (Body)"/>
    </font>
    <font>
      <b/>
      <sz val="20"/>
      <color rgb="FF000000"/>
      <name val="Calibri (Body)"/>
    </font>
    <font>
      <sz val="12"/>
      <color rgb="FF000000"/>
      <name val="Calibri"/>
      <family val="2"/>
      <scheme val="minor"/>
    </font>
    <font>
      <u/>
      <sz val="11"/>
      <color theme="10"/>
      <name val="Calibri"/>
      <family val="2"/>
      <scheme val="minor"/>
    </font>
    <font>
      <u/>
      <sz val="14"/>
      <color theme="10"/>
      <name val="Calibri"/>
      <family val="2"/>
      <scheme val="minor"/>
    </font>
    <font>
      <sz val="14"/>
      <color rgb="FF000000"/>
      <name val="Calibri"/>
      <family val="2"/>
      <scheme val="minor"/>
    </font>
    <font>
      <b/>
      <u/>
      <sz val="12"/>
      <color theme="1"/>
      <name val="Calibri"/>
      <family val="2"/>
      <scheme val="minor"/>
    </font>
    <font>
      <sz val="16"/>
      <color rgb="FF000000"/>
      <name val="Calibri"/>
      <family val="2"/>
      <scheme val="minor"/>
    </font>
    <font>
      <sz val="16"/>
      <color rgb="FF000000"/>
      <name val="Calibri (Body)"/>
    </font>
  </fonts>
  <fills count="16">
    <fill>
      <patternFill patternType="none"/>
    </fill>
    <fill>
      <patternFill patternType="gray125"/>
    </fill>
    <fill>
      <patternFill patternType="solid">
        <fgColor rgb="FFCC00FF"/>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4" tint="0.39997558519241921"/>
        <bgColor indexed="64"/>
      </patternFill>
    </fill>
  </fills>
  <borders count="54">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indexed="64"/>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indexed="64"/>
      </right>
      <top style="thin">
        <color auto="1"/>
      </top>
      <bottom style="thin">
        <color auto="1"/>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thin">
        <color auto="1"/>
      </left>
      <right style="medium">
        <color auto="1"/>
      </right>
      <top/>
      <bottom/>
      <diagonal/>
    </border>
    <border>
      <left/>
      <right style="thin">
        <color auto="1"/>
      </right>
      <top style="medium">
        <color auto="1"/>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thin">
        <color auto="1"/>
      </left>
      <right style="thin">
        <color auto="1"/>
      </right>
      <top style="medium">
        <color indexed="64"/>
      </top>
      <bottom style="medium">
        <color indexed="64"/>
      </bottom>
      <diagonal style="thin">
        <color auto="1"/>
      </diagonal>
    </border>
    <border>
      <left/>
      <right/>
      <top style="medium">
        <color indexed="64"/>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bottom/>
      <diagonal/>
    </border>
    <border diagonalUp="1" diagonalDown="1">
      <left style="thin">
        <color auto="1"/>
      </left>
      <right style="thin">
        <color auto="1"/>
      </right>
      <top style="thin">
        <color auto="1"/>
      </top>
      <bottom style="thin">
        <color auto="1"/>
      </bottom>
      <diagonal style="thin">
        <color auto="1"/>
      </diagonal>
    </border>
    <border>
      <left style="medium">
        <color auto="1"/>
      </left>
      <right style="thin">
        <color auto="1"/>
      </right>
      <top style="thin">
        <color auto="1"/>
      </top>
      <bottom style="thin">
        <color auto="1"/>
      </bottom>
      <diagonal/>
    </border>
    <border>
      <left style="medium">
        <color rgb="FFD4D4D4"/>
      </left>
      <right style="medium">
        <color rgb="FFD4D4D4"/>
      </right>
      <top/>
      <bottom style="medium">
        <color rgb="FFD4D4D4"/>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style="thick">
        <color auto="1"/>
      </bottom>
      <diagonal/>
    </border>
  </borders>
  <cellStyleXfs count="2">
    <xf numFmtId="0" fontId="0" fillId="0" borderId="0"/>
    <xf numFmtId="0" fontId="18" fillId="0" borderId="0" applyNumberFormat="0" applyFill="0" applyBorder="0" applyAlignment="0" applyProtection="0"/>
  </cellStyleXfs>
  <cellXfs count="215">
    <xf numFmtId="0" fontId="0" fillId="0" borderId="0" xfId="0"/>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5" borderId="21" xfId="0" applyFont="1" applyFill="1" applyBorder="1" applyAlignment="1">
      <alignment horizontal="center" vertical="center" wrapText="1"/>
    </xf>
    <xf numFmtId="10" fontId="5" fillId="4" borderId="21" xfId="0" applyNumberFormat="1" applyFont="1" applyFill="1" applyBorder="1" applyAlignment="1">
      <alignment horizontal="center" vertical="center" wrapText="1"/>
    </xf>
    <xf numFmtId="1" fontId="5" fillId="4" borderId="7" xfId="0" applyNumberFormat="1" applyFont="1" applyFill="1" applyBorder="1" applyAlignment="1">
      <alignment horizontal="center" vertical="center" wrapText="1"/>
    </xf>
    <xf numFmtId="1" fontId="5" fillId="4" borderId="21" xfId="0" applyNumberFormat="1" applyFont="1" applyFill="1" applyBorder="1" applyAlignment="1">
      <alignment horizontal="center" vertical="center" wrapText="1"/>
    </xf>
    <xf numFmtId="0" fontId="0" fillId="0" borderId="0" xfId="0" applyProtection="1">
      <protection locked="0"/>
    </xf>
    <xf numFmtId="0" fontId="0" fillId="0" borderId="0" xfId="0" applyAlignment="1" applyProtection="1">
      <alignment wrapText="1"/>
      <protection locked="0"/>
    </xf>
    <xf numFmtId="0" fontId="0" fillId="5" borderId="30" xfId="0" applyFill="1" applyBorder="1" applyAlignment="1">
      <alignment horizontal="center" vertical="center" wrapText="1"/>
    </xf>
    <xf numFmtId="0" fontId="0" fillId="5" borderId="31" xfId="0" applyFill="1" applyBorder="1" applyAlignment="1">
      <alignment horizontal="center" vertical="center" wrapText="1"/>
    </xf>
    <xf numFmtId="0" fontId="0" fillId="0" borderId="31" xfId="0" applyBorder="1" applyAlignment="1">
      <alignment horizontal="center" vertical="center" wrapText="1"/>
    </xf>
    <xf numFmtId="0" fontId="0" fillId="7" borderId="30" xfId="0" applyFill="1" applyBorder="1" applyAlignment="1">
      <alignment horizontal="center" vertical="center" wrapText="1"/>
    </xf>
    <xf numFmtId="0" fontId="0" fillId="8" borderId="30" xfId="0" applyFill="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3" fillId="0" borderId="0" xfId="0" applyFont="1" applyAlignment="1" applyProtection="1">
      <alignment horizontal="center"/>
      <protection locked="0"/>
    </xf>
    <xf numFmtId="0" fontId="3" fillId="3" borderId="4" xfId="0" applyFont="1" applyFill="1" applyBorder="1" applyAlignment="1">
      <alignment horizontal="center" vertical="center" wrapText="1"/>
    </xf>
    <xf numFmtId="0" fontId="3" fillId="0" borderId="0" xfId="0" applyFont="1" applyAlignment="1" applyProtection="1">
      <alignment horizontal="center" vertical="center" wrapText="1"/>
      <protection locked="0"/>
    </xf>
    <xf numFmtId="0" fontId="0" fillId="5" borderId="4" xfId="0" applyFill="1" applyBorder="1" applyAlignment="1">
      <alignment horizontal="center" vertical="center"/>
    </xf>
    <xf numFmtId="164" fontId="0" fillId="5" borderId="4" xfId="0" applyNumberFormat="1" applyFill="1" applyBorder="1" applyAlignment="1" applyProtection="1">
      <alignment horizontal="center" vertical="center" wrapText="1"/>
      <protection hidden="1"/>
    </xf>
    <xf numFmtId="0" fontId="0" fillId="0" borderId="0" xfId="0" applyAlignment="1" applyProtection="1">
      <alignment horizontal="center"/>
      <protection locked="0"/>
    </xf>
    <xf numFmtId="0" fontId="0" fillId="9" borderId="4" xfId="0" applyFill="1" applyBorder="1" applyAlignment="1">
      <alignment horizontal="center" vertical="center"/>
    </xf>
    <xf numFmtId="0" fontId="0" fillId="8" borderId="4" xfId="0" applyFill="1" applyBorder="1" applyProtection="1">
      <protection locked="0"/>
    </xf>
    <xf numFmtId="0" fontId="3" fillId="3" borderId="4" xfId="0" applyFont="1" applyFill="1" applyBorder="1" applyAlignment="1">
      <alignment horizontal="center" vertical="center"/>
    </xf>
    <xf numFmtId="0" fontId="0" fillId="3" borderId="4" xfId="0" applyFill="1" applyBorder="1" applyAlignment="1" applyProtection="1">
      <alignment horizontal="center" vertical="center" wrapText="1"/>
      <protection hidden="1"/>
    </xf>
    <xf numFmtId="0" fontId="0" fillId="5" borderId="4" xfId="0" applyFill="1" applyBorder="1" applyAlignment="1" applyProtection="1">
      <alignment horizontal="center" vertical="center" wrapText="1"/>
      <protection hidden="1"/>
    </xf>
    <xf numFmtId="0" fontId="0" fillId="5" borderId="30" xfId="0" applyFill="1" applyBorder="1" applyAlignment="1" applyProtection="1">
      <alignment horizontal="center" vertical="center" wrapText="1"/>
      <protection hidden="1"/>
    </xf>
    <xf numFmtId="0" fontId="0" fillId="5" borderId="31" xfId="0" applyFill="1" applyBorder="1" applyAlignment="1" applyProtection="1">
      <alignment horizontal="center" vertical="center" wrapText="1"/>
      <protection hidden="1"/>
    </xf>
    <xf numFmtId="165" fontId="0" fillId="5" borderId="4" xfId="0" applyNumberFormat="1" applyFill="1" applyBorder="1" applyAlignment="1" applyProtection="1">
      <alignment horizontal="center" vertical="center" wrapText="1"/>
      <protection hidden="1"/>
    </xf>
    <xf numFmtId="0" fontId="0" fillId="0" borderId="31" xfId="0" applyBorder="1" applyAlignment="1" applyProtection="1">
      <alignment horizontal="center" vertical="center" wrapText="1"/>
      <protection hidden="1"/>
    </xf>
    <xf numFmtId="0" fontId="0" fillId="7" borderId="30" xfId="0" applyFill="1" applyBorder="1" applyAlignment="1" applyProtection="1">
      <alignment horizontal="center" vertical="center" wrapText="1"/>
      <protection hidden="1"/>
    </xf>
    <xf numFmtId="0" fontId="0" fillId="8" borderId="30" xfId="0" applyFill="1" applyBorder="1" applyAlignment="1" applyProtection="1">
      <alignment horizontal="center" vertical="center" wrapText="1"/>
      <protection hidden="1"/>
    </xf>
    <xf numFmtId="0" fontId="0" fillId="0" borderId="32"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0" fontId="0" fillId="0" borderId="5" xfId="0" applyBorder="1" applyAlignment="1" applyProtection="1">
      <alignment wrapText="1"/>
      <protection hidden="1"/>
    </xf>
    <xf numFmtId="0" fontId="0" fillId="3" borderId="6" xfId="0" applyFill="1" applyBorder="1" applyAlignment="1" applyProtection="1">
      <alignment horizontal="center" vertical="center" wrapText="1"/>
      <protection hidden="1"/>
    </xf>
    <xf numFmtId="0" fontId="0" fillId="3" borderId="6" xfId="0" applyFill="1" applyBorder="1" applyAlignment="1" applyProtection="1">
      <alignment horizontal="center" vertical="center"/>
      <protection hidden="1"/>
    </xf>
    <xf numFmtId="0" fontId="0" fillId="3" borderId="5" xfId="0" applyFill="1" applyBorder="1" applyAlignment="1" applyProtection="1">
      <alignment horizontal="center" vertical="center" wrapText="1"/>
      <protection hidden="1"/>
    </xf>
    <xf numFmtId="0" fontId="0" fillId="5" borderId="6" xfId="0" applyFill="1" applyBorder="1" applyAlignment="1" applyProtection="1">
      <alignment horizontal="center" vertical="center" wrapText="1"/>
      <protection hidden="1"/>
    </xf>
    <xf numFmtId="0" fontId="0" fillId="5" borderId="6" xfId="0" applyFill="1" applyBorder="1" applyAlignment="1" applyProtection="1">
      <alignment horizontal="center" vertical="center"/>
      <protection hidden="1"/>
    </xf>
    <xf numFmtId="0" fontId="0" fillId="5" borderId="39" xfId="0" applyFill="1" applyBorder="1" applyAlignment="1" applyProtection="1">
      <alignment horizontal="center" vertical="center"/>
      <protection hidden="1"/>
    </xf>
    <xf numFmtId="0" fontId="0" fillId="8" borderId="6" xfId="0" applyFill="1" applyBorder="1" applyAlignment="1" applyProtection="1">
      <alignment horizontal="center" vertical="center"/>
      <protection locked="0"/>
    </xf>
    <xf numFmtId="0" fontId="0" fillId="8" borderId="7" xfId="0" applyFill="1" applyBorder="1" applyAlignment="1" applyProtection="1">
      <alignment horizontal="center" vertical="center"/>
      <protection locked="0"/>
    </xf>
    <xf numFmtId="0" fontId="3" fillId="3" borderId="41" xfId="0" applyFont="1" applyFill="1" applyBorder="1" applyAlignment="1" applyProtection="1">
      <alignment horizontal="center" wrapText="1"/>
      <protection hidden="1"/>
    </xf>
    <xf numFmtId="166" fontId="0" fillId="5" borderId="11" xfId="0" quotePrefix="1" applyNumberFormat="1" applyFill="1" applyBorder="1" applyAlignment="1" applyProtection="1">
      <alignment horizontal="center" vertical="center" wrapText="1"/>
      <protection hidden="1"/>
    </xf>
    <xf numFmtId="166" fontId="3" fillId="8" borderId="12" xfId="0" applyNumberFormat="1" applyFont="1" applyFill="1" applyBorder="1" applyAlignment="1" applyProtection="1">
      <alignment horizontal="center" vertical="center" wrapText="1"/>
      <protection locked="0"/>
    </xf>
    <xf numFmtId="0" fontId="3" fillId="3" borderId="42" xfId="0" applyFont="1" applyFill="1" applyBorder="1" applyAlignment="1" applyProtection="1">
      <alignment horizontal="center" wrapText="1"/>
      <protection hidden="1"/>
    </xf>
    <xf numFmtId="167" fontId="3" fillId="8" borderId="17" xfId="0" applyNumberFormat="1" applyFont="1" applyFill="1" applyBorder="1" applyAlignment="1" applyProtection="1">
      <alignment horizontal="center" vertical="center" wrapText="1"/>
      <protection locked="0"/>
    </xf>
    <xf numFmtId="167" fontId="0" fillId="5" borderId="18" xfId="0" applyNumberFormat="1" applyFill="1" applyBorder="1" applyAlignment="1" applyProtection="1">
      <alignment horizontal="center" vertical="center" wrapText="1"/>
      <protection hidden="1"/>
    </xf>
    <xf numFmtId="0" fontId="0" fillId="5" borderId="31" xfId="0"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3" borderId="4" xfId="0" applyFont="1" applyFill="1" applyBorder="1" applyAlignment="1" applyProtection="1">
      <alignment horizontal="center" vertical="center"/>
      <protection locked="0"/>
    </xf>
    <xf numFmtId="0" fontId="0" fillId="5" borderId="44" xfId="0" applyFill="1" applyBorder="1" applyAlignment="1" applyProtection="1">
      <alignment horizontal="center" vertical="center" wrapText="1"/>
      <protection hidden="1"/>
    </xf>
    <xf numFmtId="0" fontId="0" fillId="13" borderId="4" xfId="0" applyFill="1" applyBorder="1" applyAlignment="1" applyProtection="1">
      <alignment horizontal="center" vertical="center" wrapText="1"/>
      <protection locked="0"/>
    </xf>
    <xf numFmtId="168" fontId="0" fillId="5" borderId="4" xfId="0" applyNumberFormat="1" applyFill="1" applyBorder="1" applyAlignment="1" applyProtection="1">
      <alignment horizontal="center" vertical="center" wrapText="1"/>
      <protection hidden="1"/>
    </xf>
    <xf numFmtId="0" fontId="0" fillId="11" borderId="4" xfId="0" applyFill="1" applyBorder="1" applyAlignment="1" applyProtection="1">
      <alignment horizontal="center" vertical="center" wrapText="1"/>
      <protection locked="0"/>
    </xf>
    <xf numFmtId="0" fontId="0" fillId="5" borderId="41" xfId="0" applyFill="1" applyBorder="1" applyAlignment="1" applyProtection="1">
      <alignment vertical="center" wrapText="1"/>
      <protection hidden="1"/>
    </xf>
    <xf numFmtId="0" fontId="0" fillId="5" borderId="11" xfId="0" applyFill="1" applyBorder="1" applyAlignment="1" applyProtection="1">
      <alignment vertical="center" wrapText="1"/>
      <protection hidden="1"/>
    </xf>
    <xf numFmtId="0" fontId="0" fillId="5" borderId="12" xfId="0" applyFill="1" applyBorder="1" applyAlignment="1" applyProtection="1">
      <alignment vertical="center" wrapText="1"/>
      <protection hidden="1"/>
    </xf>
    <xf numFmtId="0" fontId="0" fillId="5" borderId="45" xfId="0" applyFill="1" applyBorder="1" applyAlignment="1" applyProtection="1">
      <alignment vertical="center" wrapText="1"/>
      <protection hidden="1"/>
    </xf>
    <xf numFmtId="0" fontId="0" fillId="5" borderId="4" xfId="0" applyFill="1" applyBorder="1" applyAlignment="1" applyProtection="1">
      <alignment vertical="center" wrapText="1"/>
      <protection hidden="1"/>
    </xf>
    <xf numFmtId="0" fontId="0" fillId="5" borderId="14" xfId="0" applyFill="1" applyBorder="1" applyAlignment="1" applyProtection="1">
      <alignment vertical="center" wrapText="1"/>
      <protection hidden="1"/>
    </xf>
    <xf numFmtId="0" fontId="0" fillId="5" borderId="14" xfId="0" applyFill="1" applyBorder="1" applyProtection="1">
      <protection hidden="1"/>
    </xf>
    <xf numFmtId="0" fontId="0" fillId="5" borderId="42" xfId="0" applyFill="1" applyBorder="1" applyAlignment="1" applyProtection="1">
      <alignment vertical="center" wrapText="1"/>
      <protection hidden="1"/>
    </xf>
    <xf numFmtId="0" fontId="0" fillId="5" borderId="17" xfId="0" applyFill="1" applyBorder="1" applyAlignment="1" applyProtection="1">
      <alignment vertical="center" wrapText="1"/>
      <protection hidden="1"/>
    </xf>
    <xf numFmtId="0" fontId="0" fillId="5" borderId="18" xfId="0" applyFill="1" applyBorder="1" applyProtection="1">
      <protection hidden="1"/>
    </xf>
    <xf numFmtId="0" fontId="12" fillId="0" borderId="46" xfId="0" applyFont="1" applyBorder="1" applyAlignment="1" applyProtection="1">
      <alignment vertical="center" wrapText="1"/>
      <protection locked="0"/>
    </xf>
    <xf numFmtId="0" fontId="5" fillId="5" borderId="21" xfId="0" applyFont="1" applyFill="1" applyBorder="1" applyAlignment="1" applyProtection="1">
      <alignment horizontal="center" vertical="center" wrapText="1"/>
      <protection locked="0"/>
    </xf>
    <xf numFmtId="1" fontId="5" fillId="4" borderId="7" xfId="0"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hidden="1"/>
    </xf>
    <xf numFmtId="49" fontId="0" fillId="0" borderId="0" xfId="0" applyNumberFormat="1" applyFill="1" applyBorder="1" applyAlignment="1" applyProtection="1">
      <alignment vertical="center"/>
      <protection locked="0"/>
    </xf>
    <xf numFmtId="0" fontId="0" fillId="0" borderId="0" xfId="0" applyNumberFormat="1" applyFill="1" applyBorder="1" applyAlignment="1" applyProtection="1">
      <alignment vertical="center"/>
      <protection locked="0"/>
    </xf>
    <xf numFmtId="1" fontId="0" fillId="5" borderId="4" xfId="0" applyNumberFormat="1" applyFill="1" applyBorder="1" applyAlignment="1" applyProtection="1">
      <alignment horizontal="center" vertical="center" wrapText="1"/>
      <protection hidden="1"/>
    </xf>
    <xf numFmtId="0" fontId="13" fillId="0" borderId="0" xfId="0" applyFont="1" applyAlignment="1">
      <alignment horizontal="left" wrapText="1"/>
    </xf>
    <xf numFmtId="0" fontId="17" fillId="0" borderId="0" xfId="0" applyFont="1" applyAlignment="1">
      <alignment vertical="center" wrapText="1"/>
    </xf>
    <xf numFmtId="0" fontId="17" fillId="0" borderId="0" xfId="0" applyFont="1" applyAlignment="1">
      <alignment horizontal="left" vertical="top" wrapText="1"/>
    </xf>
    <xf numFmtId="0" fontId="17" fillId="0" borderId="0" xfId="0" applyFont="1" applyBorder="1" applyAlignment="1">
      <alignment horizontal="left" vertical="top" wrapText="1"/>
    </xf>
    <xf numFmtId="0" fontId="0" fillId="0" borderId="0" xfId="0" applyBorder="1" applyAlignment="1" applyProtection="1">
      <alignment horizontal="center" vertical="center" wrapText="1"/>
      <protection locked="0"/>
    </xf>
    <xf numFmtId="49" fontId="2" fillId="15" borderId="0" xfId="0" applyNumberFormat="1" applyFont="1" applyFill="1" applyBorder="1" applyAlignment="1" applyProtection="1">
      <alignment horizontal="center" vertical="center" wrapText="1"/>
      <protection locked="0"/>
    </xf>
    <xf numFmtId="0" fontId="0" fillId="15" borderId="30" xfId="0" applyFill="1" applyBorder="1" applyAlignment="1">
      <alignment horizontal="center" vertical="center" wrapText="1"/>
    </xf>
    <xf numFmtId="0" fontId="0" fillId="15" borderId="30" xfId="0" applyFill="1" applyBorder="1" applyAlignment="1" applyProtection="1">
      <alignment horizontal="center" vertical="center" wrapText="1"/>
      <protection hidden="1"/>
    </xf>
    <xf numFmtId="0" fontId="0" fillId="15" borderId="6" xfId="0" applyFill="1" applyBorder="1" applyAlignment="1" applyProtection="1">
      <alignment horizontal="center" vertical="center"/>
      <protection locked="0"/>
    </xf>
    <xf numFmtId="0" fontId="0" fillId="15" borderId="7" xfId="0" applyFill="1" applyBorder="1" applyAlignment="1" applyProtection="1">
      <alignment horizontal="center" vertical="center"/>
      <protection locked="0"/>
    </xf>
    <xf numFmtId="0" fontId="0" fillId="15" borderId="4" xfId="0" applyFill="1" applyBorder="1" applyAlignment="1" applyProtection="1">
      <alignment horizontal="center" vertical="center" wrapText="1"/>
      <protection locked="0"/>
    </xf>
    <xf numFmtId="165" fontId="0" fillId="5" borderId="6" xfId="0" applyNumberFormat="1" applyFill="1" applyBorder="1" applyAlignment="1" applyProtection="1">
      <alignment horizontal="center" vertical="center"/>
      <protection hidden="1"/>
    </xf>
    <xf numFmtId="165" fontId="0" fillId="5" borderId="7" xfId="0" applyNumberFormat="1" applyFill="1" applyBorder="1" applyAlignment="1" applyProtection="1">
      <alignment horizontal="center" vertical="center"/>
      <protection hidden="1"/>
    </xf>
    <xf numFmtId="0" fontId="0" fillId="5" borderId="7" xfId="0" applyFill="1" applyBorder="1" applyAlignment="1" applyProtection="1">
      <alignment horizontal="center" vertical="center"/>
      <protection hidden="1"/>
    </xf>
    <xf numFmtId="1" fontId="2" fillId="4" borderId="23" xfId="0" applyNumberFormat="1" applyFont="1" applyFill="1" applyBorder="1" applyAlignment="1">
      <alignment horizontal="center" vertical="center" wrapText="1"/>
    </xf>
    <xf numFmtId="1" fontId="2" fillId="4" borderId="21" xfId="0" applyNumberFormat="1" applyFont="1" applyFill="1" applyBorder="1" applyAlignment="1">
      <alignment horizontal="center" vertical="center" wrapText="1"/>
    </xf>
    <xf numFmtId="10" fontId="2" fillId="4" borderId="21" xfId="0" applyNumberFormat="1" applyFont="1" applyFill="1" applyBorder="1" applyAlignment="1">
      <alignment horizontal="center" vertical="center" wrapText="1"/>
    </xf>
    <xf numFmtId="0" fontId="5" fillId="2" borderId="1" xfId="0" applyFont="1" applyFill="1" applyBorder="1" applyAlignment="1">
      <alignment horizontal="centerContinuous" vertical="center"/>
    </xf>
    <xf numFmtId="0" fontId="5" fillId="2" borderId="2" xfId="0" applyFont="1" applyFill="1" applyBorder="1" applyAlignment="1">
      <alignment horizontal="centerContinuous" vertical="center"/>
    </xf>
    <xf numFmtId="0" fontId="2" fillId="0" borderId="0" xfId="0" applyFont="1"/>
    <xf numFmtId="0" fontId="2" fillId="2"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 fillId="0" borderId="6" xfId="0" applyFont="1" applyBorder="1" applyAlignment="1">
      <alignment horizontal="left" vertical="center" wrapText="1"/>
    </xf>
    <xf numFmtId="0" fontId="2" fillId="12" borderId="11" xfId="0" applyFont="1" applyFill="1" applyBorder="1" applyAlignment="1" applyProtection="1">
      <alignment horizontal="center" vertical="center" wrapText="1"/>
      <protection locked="0"/>
    </xf>
    <xf numFmtId="1" fontId="2" fillId="4" borderId="6" xfId="0" applyNumberFormat="1" applyFont="1" applyFill="1" applyBorder="1" applyAlignment="1">
      <alignment horizontal="center" vertical="center" wrapText="1"/>
    </xf>
    <xf numFmtId="0" fontId="2" fillId="0" borderId="8" xfId="0" applyFont="1" applyBorder="1" applyAlignment="1" applyProtection="1">
      <alignment horizontal="left" vertical="center" wrapText="1"/>
      <protection locked="0"/>
    </xf>
    <xf numFmtId="0" fontId="2" fillId="0" borderId="11" xfId="0" applyFont="1" applyBorder="1" applyAlignment="1">
      <alignment horizontal="left" vertical="center" wrapText="1"/>
    </xf>
    <xf numFmtId="1" fontId="2" fillId="4" borderId="11" xfId="0" applyNumberFormat="1" applyFont="1" applyFill="1" applyBorder="1" applyAlignment="1">
      <alignment horizontal="center" vertical="center" wrapText="1"/>
    </xf>
    <xf numFmtId="1" fontId="5" fillId="4" borderId="12" xfId="0" applyNumberFormat="1" applyFont="1" applyFill="1" applyBorder="1" applyAlignment="1" applyProtection="1">
      <alignment horizontal="center" vertical="center" wrapText="1"/>
      <protection locked="0"/>
    </xf>
    <xf numFmtId="0" fontId="2" fillId="0" borderId="8" xfId="0" applyFont="1" applyBorder="1" applyProtection="1">
      <protection locked="0"/>
    </xf>
    <xf numFmtId="0" fontId="2" fillId="0" borderId="4" xfId="0" applyFont="1" applyBorder="1" applyAlignment="1">
      <alignment horizontal="left" vertical="center" wrapText="1"/>
    </xf>
    <xf numFmtId="1" fontId="2" fillId="4" borderId="4" xfId="0" applyNumberFormat="1" applyFont="1" applyFill="1" applyBorder="1" applyAlignment="1">
      <alignment horizontal="center" vertical="center" wrapText="1"/>
    </xf>
    <xf numFmtId="1" fontId="5" fillId="4" borderId="14" xfId="0" applyNumberFormat="1" applyFont="1" applyFill="1" applyBorder="1" applyAlignment="1" applyProtection="1">
      <alignment horizontal="center" vertical="center" wrapText="1"/>
      <protection locked="0"/>
    </xf>
    <xf numFmtId="0" fontId="2" fillId="0" borderId="15" xfId="0" applyFont="1" applyBorder="1" applyAlignment="1">
      <alignment horizontal="left" vertical="center" wrapText="1"/>
    </xf>
    <xf numFmtId="1" fontId="2" fillId="4" borderId="15" xfId="0" applyNumberFormat="1" applyFont="1" applyFill="1" applyBorder="1" applyAlignment="1">
      <alignment horizontal="center" vertical="center" wrapText="1"/>
    </xf>
    <xf numFmtId="1" fontId="5" fillId="4" borderId="22" xfId="0" applyNumberFormat="1" applyFont="1" applyFill="1" applyBorder="1" applyAlignment="1" applyProtection="1">
      <alignment horizontal="center" vertical="center" wrapText="1"/>
      <protection locked="0"/>
    </xf>
    <xf numFmtId="0" fontId="2" fillId="0" borderId="8" xfId="0" applyFont="1" applyBorder="1"/>
    <xf numFmtId="0" fontId="5" fillId="3" borderId="16" xfId="0" applyFont="1" applyFill="1" applyBorder="1" applyAlignment="1">
      <alignment horizontal="center" vertical="center" wrapText="1"/>
    </xf>
    <xf numFmtId="0" fontId="2" fillId="0" borderId="17" xfId="0" applyFont="1" applyBorder="1" applyAlignment="1">
      <alignment horizontal="left" vertical="center" wrapText="1"/>
    </xf>
    <xf numFmtId="1" fontId="2" fillId="4" borderId="17" xfId="0" applyNumberFormat="1" applyFont="1" applyFill="1" applyBorder="1" applyAlignment="1">
      <alignment horizontal="center" vertical="center" wrapText="1"/>
    </xf>
    <xf numFmtId="1" fontId="5" fillId="4" borderId="18"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2" fillId="0" borderId="11" xfId="0" applyFont="1" applyBorder="1" applyAlignment="1" applyProtection="1">
      <alignment horizontal="left" vertical="center" wrapText="1"/>
      <protection locked="0"/>
    </xf>
    <xf numFmtId="1" fontId="2" fillId="4" borderId="11" xfId="0" applyNumberFormat="1" applyFont="1" applyFill="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2" fillId="12" borderId="4" xfId="0" applyFont="1" applyFill="1" applyBorder="1" applyAlignment="1" applyProtection="1">
      <alignment horizontal="center" vertical="center" wrapText="1"/>
      <protection locked="0"/>
    </xf>
    <xf numFmtId="1" fontId="2" fillId="4" borderId="4" xfId="0" applyNumberFormat="1" applyFont="1" applyFill="1" applyBorder="1" applyAlignment="1" applyProtection="1">
      <alignment horizontal="center" vertical="center" wrapText="1"/>
      <protection locked="0"/>
    </xf>
    <xf numFmtId="0" fontId="2" fillId="0" borderId="17" xfId="0" applyFont="1" applyBorder="1" applyAlignment="1" applyProtection="1">
      <alignment horizontal="left" vertical="center" wrapText="1"/>
      <protection locked="0"/>
    </xf>
    <xf numFmtId="0" fontId="2" fillId="12" borderId="17" xfId="0" applyFont="1" applyFill="1" applyBorder="1" applyAlignment="1" applyProtection="1">
      <alignment horizontal="center" vertical="center" wrapText="1"/>
      <protection locked="0"/>
    </xf>
    <xf numFmtId="1" fontId="2" fillId="4" borderId="17"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0" xfId="0" applyFont="1" applyProtection="1">
      <protection locked="0"/>
    </xf>
    <xf numFmtId="0" fontId="2" fillId="0" borderId="0" xfId="0" applyFont="1" applyAlignment="1">
      <alignment horizontal="left" vertical="center" wrapText="1"/>
    </xf>
    <xf numFmtId="2" fontId="2" fillId="4" borderId="21" xfId="0" applyNumberFormat="1" applyFont="1" applyFill="1" applyBorder="1" applyAlignment="1">
      <alignment horizontal="center" vertical="center" wrapText="1"/>
    </xf>
    <xf numFmtId="2" fontId="5" fillId="6" borderId="21" xfId="0" applyNumberFormat="1" applyFont="1" applyFill="1" applyBorder="1" applyAlignment="1">
      <alignment horizontal="center" vertical="center" wrapText="1"/>
    </xf>
    <xf numFmtId="1" fontId="2" fillId="4" borderId="23" xfId="0" applyNumberFormat="1" applyFont="1" applyFill="1" applyBorder="1" applyAlignment="1" applyProtection="1">
      <alignment horizontal="center" vertical="center" wrapText="1"/>
    </xf>
    <xf numFmtId="1" fontId="5" fillId="4" borderId="7" xfId="0" applyNumberFormat="1" applyFont="1" applyFill="1" applyBorder="1" applyAlignment="1" applyProtection="1">
      <alignment horizontal="center" vertical="center" wrapText="1"/>
    </xf>
    <xf numFmtId="0" fontId="0" fillId="3" borderId="47" xfId="0" applyFill="1" applyBorder="1" applyAlignment="1" applyProtection="1">
      <alignment horizontal="center" vertical="center" wrapText="1"/>
      <protection hidden="1"/>
    </xf>
    <xf numFmtId="0" fontId="2" fillId="0" borderId="5" xfId="0" applyFont="1" applyBorder="1" applyAlignment="1" applyProtection="1">
      <alignment vertical="center" wrapText="1"/>
      <protection hidden="1"/>
    </xf>
    <xf numFmtId="49" fontId="0" fillId="5" borderId="7" xfId="0" applyNumberFormat="1" applyFill="1" applyBorder="1" applyAlignment="1" applyProtection="1">
      <alignment horizontal="center" vertical="center"/>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2" borderId="25" xfId="0" applyFont="1" applyFill="1" applyBorder="1" applyAlignment="1" applyProtection="1">
      <alignment horizontal="center" vertical="center" wrapText="1"/>
      <protection locked="0"/>
    </xf>
    <xf numFmtId="0" fontId="5" fillId="2" borderId="26"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5" fillId="3" borderId="16" xfId="0" applyFont="1" applyFill="1" applyBorder="1" applyAlignment="1" applyProtection="1">
      <alignment horizontal="center" vertical="center" wrapText="1"/>
      <protection locked="0"/>
    </xf>
    <xf numFmtId="0" fontId="2" fillId="5" borderId="19"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3" fillId="11" borderId="0" xfId="0" applyFont="1" applyFill="1" applyAlignment="1">
      <alignment horizontal="center" vertical="center" wrapText="1"/>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6" xfId="0" applyFont="1" applyFill="1" applyBorder="1" applyAlignment="1">
      <alignment horizontal="center" vertical="center"/>
    </xf>
    <xf numFmtId="0" fontId="14" fillId="0" borderId="0" xfId="0" applyFont="1" applyAlignment="1">
      <alignment horizontal="left" vertical="center" wrapText="1"/>
    </xf>
    <xf numFmtId="0" fontId="0" fillId="0" borderId="0" xfId="0" applyAlignment="1">
      <alignment horizontal="left"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3" fillId="3" borderId="0" xfId="0" applyFont="1" applyFill="1" applyAlignment="1">
      <alignment horizontal="center" vertical="center" wrapText="1"/>
    </xf>
    <xf numFmtId="0" fontId="3" fillId="2" borderId="4" xfId="0" applyFont="1" applyFill="1" applyBorder="1" applyAlignment="1">
      <alignment horizontal="center"/>
    </xf>
    <xf numFmtId="0" fontId="0" fillId="0" borderId="0" xfId="0" applyFont="1" applyAlignment="1">
      <alignment horizontal="center" vertical="center" wrapText="1"/>
    </xf>
    <xf numFmtId="0" fontId="0" fillId="10" borderId="19" xfId="0"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8" xfId="0" applyFill="1" applyBorder="1" applyAlignment="1" applyProtection="1">
      <alignment horizontal="center" vertical="center" wrapText="1"/>
      <protection hidden="1"/>
    </xf>
    <xf numFmtId="0" fontId="0" fillId="0" borderId="40" xfId="0" applyBorder="1" applyAlignment="1" applyProtection="1">
      <alignment horizontal="left" wrapText="1"/>
      <protection hidden="1"/>
    </xf>
    <xf numFmtId="0" fontId="0" fillId="0" borderId="0" xfId="0" applyAlignment="1" applyProtection="1">
      <alignment horizontal="left" wrapText="1"/>
      <protection hidden="1"/>
    </xf>
    <xf numFmtId="0" fontId="2" fillId="0" borderId="0" xfId="0" applyFont="1" applyAlignment="1" applyProtection="1">
      <alignment horizontal="left" vertical="center" wrapText="1"/>
      <protection hidden="1"/>
    </xf>
    <xf numFmtId="0" fontId="0" fillId="3" borderId="37" xfId="0" applyFill="1" applyBorder="1" applyAlignment="1" applyProtection="1">
      <alignment horizontal="center" vertical="center" wrapText="1"/>
      <protection hidden="1"/>
    </xf>
    <xf numFmtId="0" fontId="0" fillId="3" borderId="23" xfId="0" applyFill="1" applyBorder="1" applyAlignment="1" applyProtection="1">
      <alignment horizontal="center" vertical="center" wrapText="1"/>
      <protection hidden="1"/>
    </xf>
    <xf numFmtId="0" fontId="0" fillId="3" borderId="38" xfId="0" applyFill="1" applyBorder="1" applyAlignment="1" applyProtection="1">
      <alignment horizontal="center" vertical="center" wrapText="1"/>
      <protection hidden="1"/>
    </xf>
    <xf numFmtId="0" fontId="0" fillId="3" borderId="28" xfId="0" applyFill="1" applyBorder="1" applyAlignment="1" applyProtection="1">
      <alignment horizontal="center" vertical="center" wrapText="1"/>
      <protection hidden="1"/>
    </xf>
    <xf numFmtId="0" fontId="0" fillId="3" borderId="29" xfId="0" applyFill="1" applyBorder="1" applyAlignment="1" applyProtection="1">
      <alignment horizontal="center" vertical="center" wrapText="1"/>
      <protection hidden="1"/>
    </xf>
    <xf numFmtId="0" fontId="0" fillId="0" borderId="0" xfId="0" applyAlignment="1" applyProtection="1">
      <alignment horizontal="left" vertical="center" wrapText="1"/>
      <protection hidden="1"/>
    </xf>
    <xf numFmtId="0" fontId="0" fillId="3" borderId="28" xfId="0" applyFill="1" applyBorder="1" applyAlignment="1" applyProtection="1">
      <alignment horizontal="center" vertical="center" wrapText="1"/>
      <protection locked="0"/>
    </xf>
    <xf numFmtId="0" fontId="0" fillId="3" borderId="29" xfId="0"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hidden="1"/>
    </xf>
    <xf numFmtId="0" fontId="5" fillId="5" borderId="6" xfId="0" applyFont="1" applyFill="1" applyBorder="1" applyAlignment="1" applyProtection="1">
      <alignment horizontal="center" vertical="center" wrapText="1"/>
      <protection hidden="1"/>
    </xf>
    <xf numFmtId="0" fontId="5" fillId="5" borderId="7" xfId="0" applyFont="1" applyFill="1" applyBorder="1" applyAlignment="1" applyProtection="1">
      <alignment horizontal="center" vertical="center" wrapText="1"/>
      <protection hidden="1"/>
    </xf>
    <xf numFmtId="0" fontId="19" fillId="0" borderId="0" xfId="1" applyFont="1" applyAlignment="1">
      <alignment horizontal="center" vertical="center" wrapText="1"/>
    </xf>
    <xf numFmtId="0" fontId="0" fillId="0" borderId="47" xfId="0" applyBorder="1" applyAlignment="1" applyProtection="1">
      <alignment horizontal="center" vertical="center" wrapText="1"/>
      <protection locked="0"/>
    </xf>
    <xf numFmtId="0" fontId="3" fillId="3" borderId="47" xfId="0" applyFont="1" applyFill="1" applyBorder="1" applyAlignment="1" applyProtection="1">
      <alignment horizontal="center" vertical="center" wrapText="1"/>
      <protection locked="0"/>
    </xf>
    <xf numFmtId="0" fontId="0" fillId="5" borderId="8" xfId="0" applyFill="1" applyBorder="1" applyAlignment="1" applyProtection="1">
      <alignment horizontal="center" vertical="center" wrapText="1"/>
      <protection locked="0"/>
    </xf>
    <xf numFmtId="0" fontId="0" fillId="15" borderId="8" xfId="0" applyFill="1" applyBorder="1" applyAlignment="1" applyProtection="1">
      <alignment horizontal="center" vertical="center" wrapText="1"/>
      <protection locked="0"/>
    </xf>
    <xf numFmtId="0" fontId="0" fillId="13" borderId="8" xfId="0" applyFill="1" applyBorder="1" applyAlignment="1" applyProtection="1">
      <alignment horizontal="center" vertical="center" wrapText="1"/>
      <protection locked="0"/>
    </xf>
    <xf numFmtId="0" fontId="0" fillId="11" borderId="8" xfId="0" applyFill="1"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164" fontId="0" fillId="5" borderId="3" xfId="0" applyNumberFormat="1" applyFill="1" applyBorder="1" applyAlignment="1" applyProtection="1">
      <alignment horizontal="center" vertical="center" wrapText="1"/>
      <protection hidden="1"/>
    </xf>
    <xf numFmtId="0" fontId="5" fillId="14" borderId="47" xfId="0" applyFont="1" applyFill="1" applyBorder="1" applyAlignment="1" applyProtection="1">
      <alignment horizontal="center" vertical="center" wrapText="1"/>
      <protection hidden="1"/>
    </xf>
    <xf numFmtId="49" fontId="0" fillId="5" borderId="47" xfId="0" applyNumberFormat="1" applyFill="1" applyBorder="1" applyAlignment="1" applyProtection="1">
      <alignment horizontal="center" vertical="center"/>
    </xf>
    <xf numFmtId="0" fontId="20" fillId="0" borderId="19" xfId="0" applyFont="1" applyBorder="1" applyAlignment="1">
      <alignment horizontal="left" wrapText="1"/>
    </xf>
    <xf numFmtId="0" fontId="20" fillId="0" borderId="20" xfId="0" applyFont="1" applyBorder="1" applyAlignment="1">
      <alignment horizontal="left" wrapText="1"/>
    </xf>
    <xf numFmtId="0" fontId="20" fillId="0" borderId="38" xfId="0" applyFont="1" applyBorder="1" applyAlignment="1">
      <alignment horizontal="left" wrapText="1"/>
    </xf>
    <xf numFmtId="0" fontId="22" fillId="0" borderId="48" xfId="0" applyFont="1" applyBorder="1" applyAlignment="1">
      <alignment horizontal="left" vertical="top" wrapText="1"/>
    </xf>
    <xf numFmtId="0" fontId="22" fillId="0" borderId="40" xfId="0" applyFont="1" applyBorder="1" applyAlignment="1">
      <alignment horizontal="left" vertical="top" wrapText="1"/>
    </xf>
    <xf numFmtId="0" fontId="22" fillId="0" borderId="49" xfId="0" applyFont="1" applyBorder="1" applyAlignment="1">
      <alignment horizontal="left" vertical="top" wrapText="1"/>
    </xf>
    <xf numFmtId="0" fontId="22" fillId="0" borderId="9" xfId="0" applyFont="1" applyBorder="1" applyAlignment="1">
      <alignment horizontal="left" vertical="top" wrapText="1"/>
    </xf>
    <xf numFmtId="0" fontId="22" fillId="0" borderId="0" xfId="0" applyFont="1" applyBorder="1" applyAlignment="1">
      <alignment horizontal="left" vertical="top" wrapText="1"/>
    </xf>
    <xf numFmtId="0" fontId="22" fillId="0" borderId="50" xfId="0" applyFont="1" applyBorder="1" applyAlignment="1">
      <alignment horizontal="left" vertical="top" wrapText="1"/>
    </xf>
    <xf numFmtId="0" fontId="22" fillId="0" borderId="24" xfId="0" applyFont="1" applyBorder="1" applyAlignment="1">
      <alignment horizontal="left" vertical="top" wrapText="1"/>
    </xf>
    <xf numFmtId="0" fontId="22" fillId="0" borderId="51" xfId="0" applyFont="1" applyBorder="1" applyAlignment="1">
      <alignment horizontal="left" vertical="top" wrapText="1"/>
    </xf>
    <xf numFmtId="0" fontId="22" fillId="0" borderId="52" xfId="0" applyFont="1" applyBorder="1" applyAlignment="1">
      <alignment horizontal="left" vertical="top" wrapText="1"/>
    </xf>
    <xf numFmtId="0" fontId="22" fillId="0" borderId="48" xfId="0" applyFont="1" applyBorder="1" applyAlignment="1">
      <alignment horizontal="left" vertical="center" wrapText="1"/>
    </xf>
    <xf numFmtId="0" fontId="22" fillId="0" borderId="40" xfId="0" applyFont="1" applyBorder="1" applyAlignment="1">
      <alignment horizontal="left" vertical="center" wrapText="1"/>
    </xf>
    <xf numFmtId="0" fontId="22" fillId="0" borderId="49" xfId="0" applyFont="1" applyBorder="1" applyAlignment="1">
      <alignment horizontal="left" vertical="center" wrapText="1"/>
    </xf>
    <xf numFmtId="0" fontId="22" fillId="0" borderId="9" xfId="0" applyFont="1" applyBorder="1" applyAlignment="1">
      <alignment horizontal="left" vertical="center" wrapText="1"/>
    </xf>
    <xf numFmtId="0" fontId="22" fillId="0" borderId="0" xfId="0" applyFont="1" applyBorder="1" applyAlignment="1">
      <alignment horizontal="left" vertical="center" wrapText="1"/>
    </xf>
    <xf numFmtId="0" fontId="22" fillId="0" borderId="50" xfId="0" applyFont="1" applyBorder="1" applyAlignment="1">
      <alignment horizontal="left" vertical="center" wrapText="1"/>
    </xf>
    <xf numFmtId="0" fontId="22" fillId="0" borderId="24" xfId="0" applyFont="1" applyBorder="1" applyAlignment="1">
      <alignment horizontal="left" vertical="center" wrapText="1"/>
    </xf>
    <xf numFmtId="0" fontId="22" fillId="0" borderId="51" xfId="0" applyFont="1" applyBorder="1" applyAlignment="1">
      <alignment horizontal="left" vertical="center" wrapText="1"/>
    </xf>
    <xf numFmtId="0" fontId="22" fillId="0" borderId="52"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hyperlink" Target="https://www.xe.com/currencyconver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F2E73-AC9C-4758-A52E-87EF1730E3C8}">
  <dimension ref="A1:G26"/>
  <sheetViews>
    <sheetView tabSelected="1" zoomScaleNormal="100" workbookViewId="0">
      <selection activeCell="F3" sqref="F3"/>
    </sheetView>
  </sheetViews>
  <sheetFormatPr baseColWidth="10" defaultColWidth="8.83203125" defaultRowHeight="16" x14ac:dyDescent="0.2"/>
  <cols>
    <col min="1" max="1" width="11.5" style="96" bestFit="1" customWidth="1"/>
    <col min="2" max="2" width="13.1640625" style="96" bestFit="1" customWidth="1"/>
    <col min="3" max="3" width="42.1640625" style="96" bestFit="1" customWidth="1"/>
    <col min="4" max="4" width="16.1640625" style="96" bestFit="1" customWidth="1"/>
    <col min="5" max="6" width="8.5" style="96" customWidth="1"/>
    <col min="7" max="7" width="45" style="96" customWidth="1"/>
    <col min="8" max="16384" width="8.83203125" style="96"/>
  </cols>
  <sheetData>
    <row r="1" spans="1:7" x14ac:dyDescent="0.2">
      <c r="A1" s="94" t="s">
        <v>0</v>
      </c>
      <c r="B1" s="95"/>
      <c r="C1" s="95"/>
      <c r="D1" s="95"/>
      <c r="E1" s="95"/>
      <c r="F1" s="95"/>
      <c r="G1" s="95"/>
    </row>
    <row r="2" spans="1:7" ht="69" thickBot="1" x14ac:dyDescent="0.25">
      <c r="A2" s="97"/>
      <c r="B2" s="1" t="s">
        <v>1</v>
      </c>
      <c r="C2" s="1" t="s">
        <v>2</v>
      </c>
      <c r="D2" s="1" t="s">
        <v>3</v>
      </c>
      <c r="E2" s="1" t="s">
        <v>4</v>
      </c>
      <c r="F2" s="1" t="s">
        <v>5</v>
      </c>
      <c r="G2" s="2" t="s">
        <v>6</v>
      </c>
    </row>
    <row r="3" spans="1:7" ht="69" thickBot="1" x14ac:dyDescent="0.25">
      <c r="A3" s="137" t="s">
        <v>10</v>
      </c>
      <c r="B3" s="98" t="s">
        <v>7</v>
      </c>
      <c r="C3" s="99" t="s">
        <v>8</v>
      </c>
      <c r="D3" s="100"/>
      <c r="E3" s="101">
        <v>1</v>
      </c>
      <c r="F3" s="72"/>
      <c r="G3" s="102"/>
    </row>
    <row r="4" spans="1:7" ht="52" thickBot="1" x14ac:dyDescent="0.25">
      <c r="A4" s="138"/>
      <c r="B4" s="140" t="s">
        <v>11</v>
      </c>
      <c r="C4" s="103" t="s">
        <v>12</v>
      </c>
      <c r="D4" s="100"/>
      <c r="E4" s="104">
        <v>24</v>
      </c>
      <c r="F4" s="105"/>
      <c r="G4" s="106"/>
    </row>
    <row r="5" spans="1:7" ht="52" thickBot="1" x14ac:dyDescent="0.25">
      <c r="A5" s="138"/>
      <c r="B5" s="141"/>
      <c r="C5" s="107" t="s">
        <v>13</v>
      </c>
      <c r="D5" s="100"/>
      <c r="E5" s="108">
        <v>68</v>
      </c>
      <c r="F5" s="109"/>
      <c r="G5" s="106"/>
    </row>
    <row r="6" spans="1:7" ht="35" thickBot="1" x14ac:dyDescent="0.25">
      <c r="A6" s="138"/>
      <c r="B6" s="142"/>
      <c r="C6" s="110" t="s">
        <v>14</v>
      </c>
      <c r="D6" s="100"/>
      <c r="E6" s="111">
        <v>19</v>
      </c>
      <c r="F6" s="112"/>
      <c r="G6" s="106"/>
    </row>
    <row r="7" spans="1:7" ht="35" thickBot="1" x14ac:dyDescent="0.25">
      <c r="A7" s="138"/>
      <c r="B7" s="140" t="s">
        <v>15</v>
      </c>
      <c r="C7" s="103" t="s">
        <v>16</v>
      </c>
      <c r="D7" s="100"/>
      <c r="E7" s="104">
        <v>24</v>
      </c>
      <c r="F7" s="105"/>
      <c r="G7" s="106"/>
    </row>
    <row r="8" spans="1:7" ht="52" thickBot="1" x14ac:dyDescent="0.25">
      <c r="A8" s="139"/>
      <c r="B8" s="141"/>
      <c r="C8" s="107" t="s">
        <v>17</v>
      </c>
      <c r="D8" s="100"/>
      <c r="E8" s="108">
        <v>8</v>
      </c>
      <c r="F8" s="109"/>
      <c r="G8" s="106"/>
    </row>
    <row r="9" spans="1:7" ht="18" thickBot="1" x14ac:dyDescent="0.25">
      <c r="A9" s="149"/>
      <c r="B9" s="150"/>
      <c r="C9" s="150"/>
      <c r="D9" s="3" t="s">
        <v>9</v>
      </c>
      <c r="E9" s="91">
        <f>SUM(E3:E8)</f>
        <v>144</v>
      </c>
      <c r="F9" s="5">
        <f>SUM(F3:F8)</f>
        <v>0</v>
      </c>
      <c r="G9" s="113"/>
    </row>
    <row r="10" spans="1:7" ht="69" thickBot="1" x14ac:dyDescent="0.25">
      <c r="A10" s="151" t="s">
        <v>255</v>
      </c>
      <c r="B10" s="140" t="s">
        <v>18</v>
      </c>
      <c r="C10" s="103" t="s">
        <v>19</v>
      </c>
      <c r="D10" s="100"/>
      <c r="E10" s="104">
        <v>8</v>
      </c>
      <c r="F10" s="105"/>
      <c r="G10" s="106"/>
    </row>
    <row r="11" spans="1:7" ht="69" thickBot="1" x14ac:dyDescent="0.25">
      <c r="A11" s="151"/>
      <c r="B11" s="141"/>
      <c r="C11" s="107" t="s">
        <v>20</v>
      </c>
      <c r="D11" s="100"/>
      <c r="E11" s="108">
        <v>20</v>
      </c>
      <c r="F11" s="109"/>
      <c r="G11" s="106"/>
    </row>
    <row r="12" spans="1:7" ht="35" thickBot="1" x14ac:dyDescent="0.25">
      <c r="A12" s="151"/>
      <c r="B12" s="141"/>
      <c r="C12" s="107" t="s">
        <v>21</v>
      </c>
      <c r="D12" s="100"/>
      <c r="E12" s="108">
        <v>40</v>
      </c>
      <c r="F12" s="109"/>
      <c r="G12" s="106"/>
    </row>
    <row r="13" spans="1:7" ht="35" thickBot="1" x14ac:dyDescent="0.25">
      <c r="A13" s="151"/>
      <c r="B13" s="142"/>
      <c r="C13" s="107" t="s">
        <v>22</v>
      </c>
      <c r="D13" s="100"/>
      <c r="E13" s="108">
        <v>32</v>
      </c>
      <c r="F13" s="109"/>
      <c r="G13" s="106"/>
    </row>
    <row r="14" spans="1:7" ht="69" thickBot="1" x14ac:dyDescent="0.25">
      <c r="A14" s="152"/>
      <c r="B14" s="114" t="s">
        <v>23</v>
      </c>
      <c r="C14" s="115" t="s">
        <v>24</v>
      </c>
      <c r="D14" s="100"/>
      <c r="E14" s="116">
        <v>16</v>
      </c>
      <c r="F14" s="117"/>
      <c r="G14" s="106"/>
    </row>
    <row r="15" spans="1:7" ht="18" thickBot="1" x14ac:dyDescent="0.25">
      <c r="A15" s="118"/>
      <c r="B15" s="118"/>
      <c r="C15" s="118"/>
      <c r="D15" s="3" t="s">
        <v>9</v>
      </c>
      <c r="E15" s="92">
        <f>SUM(E10:E14)</f>
        <v>116</v>
      </c>
      <c r="F15" s="6">
        <f>SUM(F10:F14)</f>
        <v>0</v>
      </c>
      <c r="G15" s="113"/>
    </row>
    <row r="16" spans="1:7" ht="51" x14ac:dyDescent="0.2">
      <c r="A16" s="143" t="s">
        <v>249</v>
      </c>
      <c r="B16" s="146" t="s">
        <v>249</v>
      </c>
      <c r="C16" s="119" t="s">
        <v>250</v>
      </c>
      <c r="D16" s="100"/>
      <c r="E16" s="120">
        <v>4</v>
      </c>
      <c r="F16" s="105"/>
      <c r="G16" s="106"/>
    </row>
    <row r="17" spans="1:7" ht="51" x14ac:dyDescent="0.2">
      <c r="A17" s="144"/>
      <c r="B17" s="147"/>
      <c r="C17" s="121" t="s">
        <v>251</v>
      </c>
      <c r="D17" s="122"/>
      <c r="E17" s="123">
        <v>4</v>
      </c>
      <c r="F17" s="109"/>
      <c r="G17" s="106"/>
    </row>
    <row r="18" spans="1:7" ht="51" x14ac:dyDescent="0.2">
      <c r="A18" s="144"/>
      <c r="B18" s="147"/>
      <c r="C18" s="121" t="s">
        <v>252</v>
      </c>
      <c r="D18" s="122"/>
      <c r="E18" s="123">
        <v>8</v>
      </c>
      <c r="F18" s="109"/>
      <c r="G18" s="106"/>
    </row>
    <row r="19" spans="1:7" ht="51" x14ac:dyDescent="0.2">
      <c r="A19" s="144"/>
      <c r="B19" s="147"/>
      <c r="C19" s="121" t="s">
        <v>253</v>
      </c>
      <c r="D19" s="122"/>
      <c r="E19" s="123">
        <v>4</v>
      </c>
      <c r="F19" s="109"/>
      <c r="G19" s="106"/>
    </row>
    <row r="20" spans="1:7" ht="34" x14ac:dyDescent="0.2">
      <c r="A20" s="144"/>
      <c r="B20" s="147"/>
      <c r="C20" s="121" t="s">
        <v>257</v>
      </c>
      <c r="D20" s="122"/>
      <c r="E20" s="123">
        <v>16</v>
      </c>
      <c r="F20" s="109"/>
      <c r="G20" s="106"/>
    </row>
    <row r="21" spans="1:7" ht="51" x14ac:dyDescent="0.2">
      <c r="A21" s="144"/>
      <c r="B21" s="147"/>
      <c r="C21" s="121" t="s">
        <v>254</v>
      </c>
      <c r="D21" s="122"/>
      <c r="E21" s="123">
        <v>16</v>
      </c>
      <c r="F21" s="109"/>
      <c r="G21" s="106"/>
    </row>
    <row r="22" spans="1:7" ht="69" thickBot="1" x14ac:dyDescent="0.25">
      <c r="A22" s="145"/>
      <c r="B22" s="148"/>
      <c r="C22" s="124" t="s">
        <v>256</v>
      </c>
      <c r="D22" s="125"/>
      <c r="E22" s="126">
        <v>8</v>
      </c>
      <c r="F22" s="117"/>
      <c r="G22" s="106"/>
    </row>
    <row r="23" spans="1:7" ht="18" thickBot="1" x14ac:dyDescent="0.25">
      <c r="A23" s="127"/>
      <c r="B23" s="127"/>
      <c r="C23" s="127"/>
      <c r="D23" s="71" t="s">
        <v>9</v>
      </c>
      <c r="E23" s="132">
        <f>SUM(E16:E22)</f>
        <v>60</v>
      </c>
      <c r="F23" s="133">
        <f>SUM(F16:F22)</f>
        <v>0</v>
      </c>
      <c r="G23" s="128"/>
    </row>
    <row r="24" spans="1:7" ht="18" thickBot="1" x14ac:dyDescent="0.25">
      <c r="A24" s="118"/>
      <c r="B24" s="118"/>
      <c r="C24" s="129"/>
      <c r="D24" s="3" t="s">
        <v>25</v>
      </c>
      <c r="E24" s="91">
        <f>E9+E15+E23</f>
        <v>320</v>
      </c>
      <c r="F24" s="91">
        <f>F9+F15+F23</f>
        <v>0</v>
      </c>
    </row>
    <row r="25" spans="1:7" ht="18" thickBot="1" x14ac:dyDescent="0.25">
      <c r="A25" s="118"/>
      <c r="B25" s="118"/>
      <c r="C25" s="129"/>
      <c r="D25" s="3" t="s">
        <v>26</v>
      </c>
      <c r="E25" s="93">
        <v>1</v>
      </c>
      <c r="F25" s="4">
        <f>F24/E24</f>
        <v>0</v>
      </c>
    </row>
    <row r="26" spans="1:7" ht="18" thickBot="1" x14ac:dyDescent="0.25">
      <c r="D26" s="3" t="s">
        <v>27</v>
      </c>
      <c r="E26" s="130">
        <v>125</v>
      </c>
      <c r="F26" s="131">
        <f>E26*F25</f>
        <v>0</v>
      </c>
    </row>
  </sheetData>
  <mergeCells count="8">
    <mergeCell ref="A16:A22"/>
    <mergeCell ref="B16:B22"/>
    <mergeCell ref="A3:A8"/>
    <mergeCell ref="B4:B6"/>
    <mergeCell ref="B7:B8"/>
    <mergeCell ref="A9:C9"/>
    <mergeCell ref="A10:A14"/>
    <mergeCell ref="B10:B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5D24E-8D67-43C0-89E7-1E1AB7A4F81A}">
  <dimension ref="A1:K32"/>
  <sheetViews>
    <sheetView zoomScaleNormal="100" workbookViewId="0">
      <selection activeCell="D1" sqref="D1"/>
    </sheetView>
  </sheetViews>
  <sheetFormatPr baseColWidth="10" defaultColWidth="8.5" defaultRowHeight="15" x14ac:dyDescent="0.2"/>
  <cols>
    <col min="1" max="1" width="19.5" style="7" customWidth="1"/>
    <col min="2" max="2" width="22.5" style="7" customWidth="1"/>
    <col min="3" max="3" width="1.5" style="7" customWidth="1"/>
    <col min="4" max="4" width="15.83203125" style="7" customWidth="1"/>
    <col min="5" max="5" width="18.5" style="7" customWidth="1"/>
    <col min="6" max="6" width="9.83203125" style="7" customWidth="1"/>
    <col min="7" max="7" width="23.5" style="7" customWidth="1"/>
    <col min="8" max="8" width="19.5" style="7" customWidth="1"/>
    <col min="9" max="9" width="16.83203125" style="7" customWidth="1"/>
    <col min="10" max="10" width="10.5" style="7" customWidth="1"/>
    <col min="11" max="11" width="11.5" style="7" customWidth="1"/>
    <col min="12" max="16384" width="8.5" style="7"/>
  </cols>
  <sheetData>
    <row r="1" spans="1:11" ht="125" customHeight="1" x14ac:dyDescent="0.2">
      <c r="A1" s="164" t="s">
        <v>261</v>
      </c>
      <c r="B1" s="164"/>
      <c r="C1" s="164"/>
      <c r="D1" s="82"/>
      <c r="E1" s="74"/>
      <c r="G1" s="153" t="s">
        <v>82</v>
      </c>
      <c r="H1" s="153"/>
      <c r="I1" s="153"/>
      <c r="J1" s="153"/>
      <c r="K1" s="153"/>
    </row>
    <row r="2" spans="1:11" ht="32" x14ac:dyDescent="0.2">
      <c r="A2" s="158" t="s">
        <v>258</v>
      </c>
      <c r="B2" s="159"/>
      <c r="C2" s="159"/>
      <c r="D2" s="159"/>
      <c r="E2" s="159"/>
      <c r="F2" s="159"/>
      <c r="H2" s="8" t="s">
        <v>28</v>
      </c>
    </row>
    <row r="3" spans="1:11" ht="32" x14ac:dyDescent="0.2">
      <c r="A3" s="159"/>
      <c r="B3" s="159"/>
      <c r="C3" s="159"/>
      <c r="D3" s="159"/>
      <c r="E3" s="159"/>
      <c r="F3" s="159"/>
      <c r="H3" s="8" t="s">
        <v>28</v>
      </c>
    </row>
    <row r="4" spans="1:11" ht="32" x14ac:dyDescent="0.2">
      <c r="A4" s="159"/>
      <c r="B4" s="159"/>
      <c r="C4" s="159"/>
      <c r="D4" s="159"/>
      <c r="E4" s="159"/>
      <c r="F4" s="159"/>
      <c r="H4" s="8" t="s">
        <v>28</v>
      </c>
    </row>
    <row r="5" spans="1:11" ht="16" thickBot="1" x14ac:dyDescent="0.25">
      <c r="A5" s="159"/>
      <c r="B5" s="159"/>
      <c r="C5" s="159"/>
      <c r="D5" s="159"/>
      <c r="E5" s="159"/>
      <c r="F5" s="159"/>
    </row>
    <row r="6" spans="1:11" ht="16" thickTop="1" x14ac:dyDescent="0.2">
      <c r="A6" s="159"/>
      <c r="B6" s="159"/>
      <c r="C6" s="159"/>
      <c r="D6" s="159"/>
      <c r="E6" s="159"/>
      <c r="F6" s="159"/>
      <c r="H6" s="160" t="s">
        <v>29</v>
      </c>
      <c r="I6" s="161"/>
    </row>
    <row r="7" spans="1:11" ht="16" x14ac:dyDescent="0.2">
      <c r="A7" s="159"/>
      <c r="B7" s="159"/>
      <c r="C7" s="159"/>
      <c r="D7" s="159"/>
      <c r="E7" s="159"/>
      <c r="F7" s="159"/>
      <c r="H7" s="9" t="s">
        <v>30</v>
      </c>
      <c r="I7" s="10" t="s">
        <v>31</v>
      </c>
    </row>
    <row r="8" spans="1:11" ht="16" x14ac:dyDescent="0.2">
      <c r="A8" s="159"/>
      <c r="B8" s="159"/>
      <c r="C8" s="159"/>
      <c r="D8" s="159"/>
      <c r="E8" s="159"/>
      <c r="F8" s="159"/>
      <c r="H8" s="83" t="s">
        <v>32</v>
      </c>
      <c r="I8" s="11" t="s">
        <v>33</v>
      </c>
    </row>
    <row r="9" spans="1:11" ht="16" x14ac:dyDescent="0.2">
      <c r="A9" s="159"/>
      <c r="B9" s="159"/>
      <c r="C9" s="159"/>
      <c r="D9" s="159"/>
      <c r="E9" s="159"/>
      <c r="F9" s="159"/>
      <c r="H9" s="12" t="s">
        <v>34</v>
      </c>
      <c r="I9" s="11" t="s">
        <v>35</v>
      </c>
    </row>
    <row r="10" spans="1:11" ht="32" x14ac:dyDescent="0.2">
      <c r="A10" s="159"/>
      <c r="B10" s="159"/>
      <c r="C10" s="159"/>
      <c r="D10" s="159"/>
      <c r="E10" s="159"/>
      <c r="F10" s="159"/>
      <c r="H10" s="13" t="s">
        <v>36</v>
      </c>
      <c r="I10" s="11" t="s">
        <v>37</v>
      </c>
    </row>
    <row r="11" spans="1:11" ht="17" thickBot="1" x14ac:dyDescent="0.25">
      <c r="A11" s="159"/>
      <c r="B11" s="159"/>
      <c r="C11" s="159"/>
      <c r="D11" s="159"/>
      <c r="E11" s="159"/>
      <c r="F11" s="159"/>
      <c r="H11" s="14" t="s">
        <v>38</v>
      </c>
      <c r="I11" s="15" t="s">
        <v>39</v>
      </c>
    </row>
    <row r="12" spans="1:11" ht="16" thickTop="1" x14ac:dyDescent="0.2">
      <c r="A12" s="159"/>
      <c r="B12" s="159"/>
      <c r="C12" s="159"/>
      <c r="D12" s="159"/>
      <c r="E12" s="159"/>
      <c r="F12" s="159"/>
    </row>
    <row r="13" spans="1:11" ht="23.25" customHeight="1" x14ac:dyDescent="0.2">
      <c r="A13" s="159"/>
      <c r="B13" s="159"/>
      <c r="C13" s="159"/>
      <c r="D13" s="159"/>
      <c r="E13" s="159"/>
      <c r="F13" s="159"/>
    </row>
    <row r="14" spans="1:11" ht="29.25" customHeight="1" x14ac:dyDescent="0.2">
      <c r="A14" s="163" t="s">
        <v>40</v>
      </c>
      <c r="B14" s="163"/>
      <c r="C14" s="16"/>
      <c r="D14" s="163" t="s">
        <v>41</v>
      </c>
      <c r="E14" s="163"/>
      <c r="G14" s="162" t="s">
        <v>275</v>
      </c>
      <c r="H14" s="162"/>
      <c r="I14" s="162"/>
      <c r="J14" s="162"/>
      <c r="K14" s="162"/>
    </row>
    <row r="15" spans="1:11" ht="48" x14ac:dyDescent="0.2">
      <c r="A15" s="17" t="s">
        <v>42</v>
      </c>
      <c r="B15" s="17" t="s">
        <v>43</v>
      </c>
      <c r="C15" s="18"/>
      <c r="D15" s="17" t="s">
        <v>42</v>
      </c>
      <c r="E15" s="17" t="s">
        <v>44</v>
      </c>
      <c r="G15" s="162"/>
      <c r="H15" s="162"/>
      <c r="I15" s="162"/>
      <c r="J15" s="162"/>
      <c r="K15" s="162"/>
    </row>
    <row r="16" spans="1:11" ht="29" customHeight="1" x14ac:dyDescent="0.2">
      <c r="A16" s="19">
        <v>10</v>
      </c>
      <c r="B16" s="20" t="str">
        <f>IF(LEN(D$1)&lt;9,"Your full name entry must be longer",MOD(CODE(MID(D$1,1,1))*CODE(MID(D$1,2,1)),19)-10+600)</f>
        <v>Your full name entry must be longer</v>
      </c>
      <c r="C16" s="21"/>
      <c r="D16" s="22">
        <v>8</v>
      </c>
      <c r="E16" s="23"/>
    </row>
    <row r="17" spans="1:5" ht="32" x14ac:dyDescent="0.2">
      <c r="A17" s="19">
        <v>12</v>
      </c>
      <c r="B17" s="20" t="str">
        <f>IF(LEN(D$1)&lt;9,"Your full name entry must be longer",MOD(CODE(MID(D$1,1,1))*CODE(MID(D$1,2,1)),19)-10+750)</f>
        <v>Your full name entry must be longer</v>
      </c>
      <c r="C17" s="21"/>
      <c r="D17" s="22">
        <v>9</v>
      </c>
      <c r="E17" s="23"/>
    </row>
    <row r="18" spans="1:5" ht="32" x14ac:dyDescent="0.2">
      <c r="A18" s="19">
        <v>13</v>
      </c>
      <c r="B18" s="20" t="str">
        <f>IF(LEN(D$1)&lt;9,"Your full name entry must be longer",MOD(CODE(MID(D$1,1,1))*CODE(MID(D$1,2,1)),19)-10+830)</f>
        <v>Your full name entry must be longer</v>
      </c>
      <c r="C18" s="21"/>
      <c r="D18" s="22">
        <v>10</v>
      </c>
      <c r="E18" s="23"/>
    </row>
    <row r="19" spans="1:5" ht="32" x14ac:dyDescent="0.2">
      <c r="A19" s="19">
        <v>14</v>
      </c>
      <c r="B19" s="20" t="str">
        <f>IF(LEN(D$1)&lt;9,"Your full name entry must be longer",MOD(CODE(MID(D$1,1,1))*CODE(MID(D$1,2,1)),19)-10+900)</f>
        <v>Your full name entry must be longer</v>
      </c>
      <c r="C19" s="21"/>
      <c r="D19" s="22">
        <v>11</v>
      </c>
      <c r="E19" s="23"/>
    </row>
    <row r="20" spans="1:5" ht="32" x14ac:dyDescent="0.2">
      <c r="A20" s="19">
        <v>16</v>
      </c>
      <c r="B20" s="20" t="str">
        <f>IF(LEN(D$1)&lt;9,"Your full name entry must be longer",MOD(CODE(MID(D$1,1,1))*CODE(MID(D$1,2,1)),19)-10+1250)</f>
        <v>Your full name entry must be longer</v>
      </c>
      <c r="C20" s="21"/>
      <c r="D20" s="22">
        <v>12</v>
      </c>
      <c r="E20" s="23"/>
    </row>
    <row r="21" spans="1:5" ht="32" x14ac:dyDescent="0.2">
      <c r="A21" s="19">
        <v>18</v>
      </c>
      <c r="B21" s="20" t="str">
        <f>IF(LEN(D$1)&lt;9,"Your full name entry must be longer",MOD(CODE(MID(D$1,1,1))*CODE(MID(D$1,2,1)),19)-10+1500)</f>
        <v>Your full name entry must be longer</v>
      </c>
      <c r="C21" s="21"/>
      <c r="D21" s="22">
        <v>13</v>
      </c>
      <c r="E21" s="23"/>
    </row>
    <row r="22" spans="1:5" ht="32" x14ac:dyDescent="0.2">
      <c r="A22" s="19">
        <v>19</v>
      </c>
      <c r="B22" s="20" t="str">
        <f>IF(LEN(D$1)&lt;9,"Your full name entry must be longer",MOD(CODE(MID(D$1,1,1))*CODE(MID(D$1,2,1)),19)-10+1850)</f>
        <v>Your full name entry must be longer</v>
      </c>
      <c r="C22" s="21"/>
      <c r="D22" s="22">
        <v>14</v>
      </c>
      <c r="E22" s="23"/>
    </row>
    <row r="23" spans="1:5" ht="32" x14ac:dyDescent="0.2">
      <c r="A23" s="19">
        <v>20</v>
      </c>
      <c r="B23" s="20" t="str">
        <f>IF(LEN(D$1)&lt;9,"Your full name entry must be longer",MOD(CODE(MID(D$1,1,1))*CODE(MID(D$1,2,1)),19)-10+1900)</f>
        <v>Your full name entry must be longer</v>
      </c>
      <c r="C23" s="21"/>
      <c r="D23" s="22">
        <v>15</v>
      </c>
      <c r="E23" s="23"/>
    </row>
    <row r="24" spans="1:5" x14ac:dyDescent="0.2">
      <c r="D24" s="22">
        <v>16</v>
      </c>
      <c r="E24" s="23"/>
    </row>
    <row r="25" spans="1:5" x14ac:dyDescent="0.2">
      <c r="A25" s="154" t="s">
        <v>45</v>
      </c>
      <c r="B25" s="155"/>
      <c r="D25" s="22">
        <v>17</v>
      </c>
      <c r="E25" s="23"/>
    </row>
    <row r="26" spans="1:5" x14ac:dyDescent="0.2">
      <c r="A26" s="156"/>
      <c r="B26" s="157"/>
      <c r="D26" s="22">
        <v>18</v>
      </c>
      <c r="E26" s="23"/>
    </row>
    <row r="27" spans="1:5" x14ac:dyDescent="0.2">
      <c r="A27" s="24" t="s">
        <v>46</v>
      </c>
      <c r="B27" s="23"/>
      <c r="D27" s="22">
        <v>19</v>
      </c>
      <c r="E27" s="23"/>
    </row>
    <row r="28" spans="1:5" x14ac:dyDescent="0.2">
      <c r="A28" s="24" t="s">
        <v>47</v>
      </c>
      <c r="B28" s="23"/>
      <c r="D28" s="22">
        <v>20</v>
      </c>
      <c r="E28" s="23"/>
    </row>
    <row r="29" spans="1:5" x14ac:dyDescent="0.2">
      <c r="D29" s="22">
        <v>21</v>
      </c>
      <c r="E29" s="23"/>
    </row>
    <row r="30" spans="1:5" x14ac:dyDescent="0.2">
      <c r="D30" s="22">
        <v>22</v>
      </c>
      <c r="E30" s="23"/>
    </row>
    <row r="31" spans="1:5" x14ac:dyDescent="0.2">
      <c r="D31" s="22">
        <v>23</v>
      </c>
      <c r="E31" s="23"/>
    </row>
    <row r="32" spans="1:5" x14ac:dyDescent="0.2">
      <c r="D32" s="22">
        <v>24</v>
      </c>
      <c r="E32" s="23"/>
    </row>
  </sheetData>
  <sheetProtection algorithmName="SHA-512" hashValue="pSlrH99nxkPssX+F5+MSN9oZommkl5Ld7OXvd1nQHbcLZZgYiflLARPv6davNwZfckEm+KyOKKEce/OfIPCPpg==" saltValue="b9+3bygx7QH8V1a4TRHg0Q==" spinCount="100000" sheet="1" formatCells="0" formatColumns="0" formatRows="0"/>
  <mergeCells count="8">
    <mergeCell ref="G1:K1"/>
    <mergeCell ref="A25:B26"/>
    <mergeCell ref="A2:F13"/>
    <mergeCell ref="H6:I6"/>
    <mergeCell ref="G14:K15"/>
    <mergeCell ref="A14:B14"/>
    <mergeCell ref="D14:E14"/>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58B8E-E0F2-4B40-BCA6-4456A72AA4C3}">
  <dimension ref="A1:O48"/>
  <sheetViews>
    <sheetView workbookViewId="0">
      <selection activeCell="E30" sqref="E30"/>
    </sheetView>
  </sheetViews>
  <sheetFormatPr baseColWidth="10" defaultColWidth="8.5" defaultRowHeight="15" x14ac:dyDescent="0.2"/>
  <cols>
    <col min="1" max="1" width="22.1640625" style="7" customWidth="1"/>
    <col min="2" max="2" width="15.83203125" style="7" customWidth="1"/>
    <col min="3" max="3" width="16.1640625" style="7" customWidth="1"/>
    <col min="4" max="4" width="13.5" style="7" customWidth="1"/>
    <col min="5" max="5" width="17.5" style="7" customWidth="1"/>
    <col min="6" max="6" width="13.5" style="7" customWidth="1"/>
    <col min="7" max="7" width="17.1640625" style="7" customWidth="1"/>
    <col min="8" max="8" width="18.83203125" style="7" customWidth="1"/>
    <col min="9" max="9" width="15.83203125" style="7" customWidth="1"/>
    <col min="10" max="10" width="14" style="7" customWidth="1"/>
    <col min="11" max="11" width="13.83203125" style="7" customWidth="1"/>
    <col min="12" max="12" width="16.5" style="7" customWidth="1"/>
    <col min="13" max="14" width="12.5" style="7" customWidth="1"/>
    <col min="15" max="15" width="14" style="7" customWidth="1"/>
    <col min="16" max="16" width="9.5" style="7" customWidth="1"/>
    <col min="17" max="16384" width="8.5" style="7"/>
  </cols>
  <sheetData>
    <row r="1" spans="1:15" ht="14" customHeight="1" x14ac:dyDescent="0.2">
      <c r="A1" s="170" t="s">
        <v>266</v>
      </c>
      <c r="B1" s="170"/>
      <c r="C1" s="170"/>
      <c r="D1" s="170"/>
      <c r="E1" s="170"/>
      <c r="F1" s="170"/>
      <c r="G1" s="170"/>
      <c r="H1" s="170"/>
      <c r="I1" s="170"/>
      <c r="J1" s="170"/>
      <c r="K1" s="73"/>
      <c r="L1" s="73"/>
      <c r="M1" s="73"/>
      <c r="N1" s="73"/>
      <c r="O1" s="73"/>
    </row>
    <row r="2" spans="1:15" ht="14" customHeight="1" x14ac:dyDescent="0.2">
      <c r="A2" s="170"/>
      <c r="B2" s="170"/>
      <c r="C2" s="170"/>
      <c r="D2" s="170"/>
      <c r="E2" s="170"/>
      <c r="F2" s="170"/>
      <c r="G2" s="170"/>
      <c r="H2" s="170"/>
      <c r="I2" s="170"/>
      <c r="J2" s="170"/>
      <c r="K2" s="73"/>
      <c r="L2" s="73"/>
      <c r="M2" s="73"/>
      <c r="N2" s="73"/>
      <c r="O2" s="73"/>
    </row>
    <row r="3" spans="1:15" ht="14" customHeight="1" x14ac:dyDescent="0.2">
      <c r="A3" s="170"/>
      <c r="B3" s="170"/>
      <c r="C3" s="170"/>
      <c r="D3" s="170"/>
      <c r="E3" s="170"/>
      <c r="F3" s="170"/>
      <c r="G3" s="170"/>
      <c r="H3" s="170"/>
      <c r="I3" s="170"/>
      <c r="J3" s="170"/>
      <c r="K3" s="73"/>
      <c r="L3" s="73"/>
      <c r="M3" s="73"/>
      <c r="N3" s="73"/>
      <c r="O3" s="73"/>
    </row>
    <row r="4" spans="1:15" ht="14" customHeight="1" x14ac:dyDescent="0.2">
      <c r="A4" s="170"/>
      <c r="B4" s="170"/>
      <c r="C4" s="170"/>
      <c r="D4" s="170"/>
      <c r="E4" s="170"/>
      <c r="F4" s="170"/>
      <c r="G4" s="170"/>
      <c r="H4" s="170"/>
      <c r="I4" s="170"/>
      <c r="J4" s="170"/>
      <c r="K4" s="73"/>
      <c r="L4" s="73"/>
      <c r="M4" s="73"/>
      <c r="N4" s="73"/>
      <c r="O4" s="73"/>
    </row>
    <row r="5" spans="1:15" ht="31" customHeight="1" x14ac:dyDescent="0.2">
      <c r="A5" s="170"/>
      <c r="B5" s="170"/>
      <c r="C5" s="170"/>
      <c r="D5" s="170"/>
      <c r="E5" s="170"/>
      <c r="F5" s="170"/>
      <c r="G5" s="170"/>
      <c r="H5" s="170"/>
      <c r="I5" s="170"/>
      <c r="J5" s="170"/>
      <c r="K5" s="73"/>
      <c r="L5" s="73"/>
      <c r="M5" s="73"/>
      <c r="N5" s="73"/>
      <c r="O5" s="73"/>
    </row>
    <row r="6" spans="1:15" ht="77" customHeight="1" thickBot="1" x14ac:dyDescent="0.25">
      <c r="A6" s="170"/>
      <c r="B6" s="170"/>
      <c r="C6" s="170"/>
      <c r="D6" s="170"/>
      <c r="E6" s="170"/>
      <c r="F6" s="170"/>
      <c r="G6" s="170"/>
      <c r="H6" s="170"/>
      <c r="I6" s="170"/>
      <c r="J6" s="170"/>
      <c r="K6" s="73"/>
      <c r="L6" s="73"/>
      <c r="M6" s="73"/>
      <c r="N6" s="73"/>
      <c r="O6" s="73"/>
    </row>
    <row r="7" spans="1:15" ht="31.5" customHeight="1" thickBot="1" x14ac:dyDescent="0.25">
      <c r="A7" s="135" t="s">
        <v>262</v>
      </c>
      <c r="B7" s="136">
        <f>'Income Analysis'!D1</f>
        <v>0</v>
      </c>
      <c r="C7" s="75"/>
      <c r="D7" s="75"/>
      <c r="E7" s="73"/>
      <c r="F7" s="73"/>
      <c r="G7" s="73"/>
      <c r="H7" s="73"/>
      <c r="I7" s="73"/>
      <c r="J7" s="73"/>
      <c r="K7" s="73"/>
      <c r="L7" s="73"/>
      <c r="M7" s="73"/>
      <c r="N7" s="73"/>
      <c r="O7" s="73"/>
    </row>
    <row r="8" spans="1:15" ht="33" thickBot="1" x14ac:dyDescent="0.25">
      <c r="A8" s="134" t="s">
        <v>48</v>
      </c>
      <c r="B8" s="134" t="s">
        <v>49</v>
      </c>
      <c r="C8" s="25" t="s">
        <v>50</v>
      </c>
      <c r="D8" s="25" t="s">
        <v>51</v>
      </c>
      <c r="E8" s="25" t="s">
        <v>52</v>
      </c>
    </row>
    <row r="9" spans="1:15" ht="33" thickTop="1" x14ac:dyDescent="0.2">
      <c r="A9" s="76" t="str">
        <f ca="1">IF(LEN($B$7)&lt;9,"Your full name entry must be longer",RANDBETWEEN(2,99))</f>
        <v>Your full name entry must be longer</v>
      </c>
      <c r="B9" s="26" t="s">
        <v>53</v>
      </c>
      <c r="C9" s="26" t="s">
        <v>50</v>
      </c>
      <c r="D9" s="29" t="e">
        <f ca="1">A9*2.20462</f>
        <v>#VALUE!</v>
      </c>
      <c r="E9" s="26" t="s">
        <v>54</v>
      </c>
      <c r="G9" s="174" t="s">
        <v>29</v>
      </c>
      <c r="H9" s="175"/>
    </row>
    <row r="10" spans="1:15" ht="32" x14ac:dyDescent="0.2">
      <c r="A10" s="76" t="str">
        <f t="shared" ref="A10:A19" ca="1" si="0">IF(LEN($B$7)&lt;9,"Your full name entry must be longer",RANDBETWEEN(2,99))</f>
        <v>Your full name entry must be longer</v>
      </c>
      <c r="B10" s="26" t="s">
        <v>55</v>
      </c>
      <c r="C10" s="26" t="s">
        <v>50</v>
      </c>
      <c r="D10" s="29" t="e">
        <f ca="1">A10*29.5735</f>
        <v>#VALUE!</v>
      </c>
      <c r="E10" s="26" t="s">
        <v>56</v>
      </c>
      <c r="G10" s="27" t="s">
        <v>30</v>
      </c>
      <c r="H10" s="28" t="s">
        <v>31</v>
      </c>
    </row>
    <row r="11" spans="1:15" ht="32" x14ac:dyDescent="0.2">
      <c r="A11" s="76" t="str">
        <f t="shared" ca="1" si="0"/>
        <v>Your full name entry must be longer</v>
      </c>
      <c r="B11" s="26" t="s">
        <v>57</v>
      </c>
      <c r="C11" s="26" t="s">
        <v>50</v>
      </c>
      <c r="D11" s="29" t="e">
        <f ca="1">A11*28.349523125</f>
        <v>#VALUE!</v>
      </c>
      <c r="E11" s="26" t="s">
        <v>58</v>
      </c>
      <c r="G11" s="84" t="s">
        <v>32</v>
      </c>
      <c r="H11" s="30" t="s">
        <v>33</v>
      </c>
    </row>
    <row r="12" spans="1:15" ht="32" x14ac:dyDescent="0.2">
      <c r="A12" s="76" t="str">
        <f t="shared" ca="1" si="0"/>
        <v>Your full name entry must be longer</v>
      </c>
      <c r="B12" s="26" t="s">
        <v>53</v>
      </c>
      <c r="C12" s="26" t="s">
        <v>50</v>
      </c>
      <c r="D12" s="76" t="e">
        <f ca="1">A12*1000</f>
        <v>#VALUE!</v>
      </c>
      <c r="E12" s="26" t="s">
        <v>58</v>
      </c>
      <c r="G12" s="31" t="s">
        <v>34</v>
      </c>
      <c r="H12" s="30" t="s">
        <v>35</v>
      </c>
    </row>
    <row r="13" spans="1:15" ht="32" x14ac:dyDescent="0.2">
      <c r="A13" s="76" t="str">
        <f t="shared" ca="1" si="0"/>
        <v>Your full name entry must be longer</v>
      </c>
      <c r="B13" s="26" t="s">
        <v>58</v>
      </c>
      <c r="C13" s="26" t="s">
        <v>50</v>
      </c>
      <c r="D13" s="76" t="e">
        <f ca="1">A13*1000</f>
        <v>#VALUE!</v>
      </c>
      <c r="E13" s="26" t="s">
        <v>59</v>
      </c>
      <c r="G13" s="32" t="s">
        <v>36</v>
      </c>
      <c r="H13" s="30" t="s">
        <v>37</v>
      </c>
    </row>
    <row r="14" spans="1:15" ht="33" thickBot="1" x14ac:dyDescent="0.25">
      <c r="A14" s="76" t="str">
        <f t="shared" ca="1" si="0"/>
        <v>Your full name entry must be longer</v>
      </c>
      <c r="B14" s="26" t="s">
        <v>59</v>
      </c>
      <c r="C14" s="26" t="s">
        <v>50</v>
      </c>
      <c r="D14" s="76" t="e">
        <f ca="1">A14*1000</f>
        <v>#VALUE!</v>
      </c>
      <c r="E14" s="26" t="s">
        <v>60</v>
      </c>
      <c r="G14" s="33" t="s">
        <v>38</v>
      </c>
      <c r="H14" s="34" t="s">
        <v>39</v>
      </c>
    </row>
    <row r="15" spans="1:15" ht="33" thickTop="1" x14ac:dyDescent="0.2">
      <c r="A15" s="76" t="str">
        <f t="shared" ca="1" si="0"/>
        <v>Your full name entry must be longer</v>
      </c>
      <c r="B15" s="26" t="s">
        <v>61</v>
      </c>
      <c r="C15" s="26" t="s">
        <v>50</v>
      </c>
      <c r="D15" s="29" t="e">
        <f ca="1">A15*33.8140226</f>
        <v>#VALUE!</v>
      </c>
      <c r="E15" s="26" t="s">
        <v>62</v>
      </c>
    </row>
    <row r="16" spans="1:15" ht="32" x14ac:dyDescent="0.2">
      <c r="A16" s="76" t="str">
        <f t="shared" ca="1" si="0"/>
        <v>Your full name entry must be longer</v>
      </c>
      <c r="B16" s="26" t="s">
        <v>61</v>
      </c>
      <c r="C16" s="26" t="s">
        <v>50</v>
      </c>
      <c r="D16" s="29" t="e">
        <f ca="1">A16*0.264172052358</f>
        <v>#VALUE!</v>
      </c>
      <c r="E16" s="26" t="s">
        <v>63</v>
      </c>
    </row>
    <row r="17" spans="1:15" ht="32" x14ac:dyDescent="0.2">
      <c r="A17" s="76" t="str">
        <f t="shared" ca="1" si="0"/>
        <v>Your full name entry must be longer</v>
      </c>
      <c r="B17" s="26" t="s">
        <v>64</v>
      </c>
      <c r="C17" s="26" t="s">
        <v>50</v>
      </c>
      <c r="D17" s="29" t="e">
        <f ca="1">A17*4.92892</f>
        <v>#VALUE!</v>
      </c>
      <c r="E17" s="26" t="s">
        <v>56</v>
      </c>
    </row>
    <row r="18" spans="1:15" ht="32" x14ac:dyDescent="0.2">
      <c r="A18" s="76" t="str">
        <f t="shared" ca="1" si="0"/>
        <v>Your full name entry must be longer</v>
      </c>
      <c r="B18" s="26" t="s">
        <v>65</v>
      </c>
      <c r="C18" s="26" t="s">
        <v>50</v>
      </c>
      <c r="D18" s="29" t="e">
        <f ca="1">A18*3.28084</f>
        <v>#VALUE!</v>
      </c>
      <c r="E18" s="26" t="s">
        <v>66</v>
      </c>
    </row>
    <row r="19" spans="1:15" ht="32" x14ac:dyDescent="0.2">
      <c r="A19" s="76" t="str">
        <f t="shared" ca="1" si="0"/>
        <v>Your full name entry must be longer</v>
      </c>
      <c r="B19" s="26" t="s">
        <v>67</v>
      </c>
      <c r="C19" s="26" t="s">
        <v>50</v>
      </c>
      <c r="D19" s="76" t="e">
        <f ca="1">A19*24</f>
        <v>#VALUE!</v>
      </c>
      <c r="E19" s="26" t="s">
        <v>68</v>
      </c>
    </row>
    <row r="20" spans="1:15" x14ac:dyDescent="0.2">
      <c r="A20" s="176" t="s">
        <v>259</v>
      </c>
      <c r="B20" s="176"/>
      <c r="C20" s="176"/>
      <c r="D20" s="176"/>
      <c r="E20" s="176"/>
      <c r="F20" s="176"/>
      <c r="G20" s="176"/>
      <c r="H20" s="176"/>
      <c r="I20" s="176"/>
    </row>
    <row r="21" spans="1:15" x14ac:dyDescent="0.2">
      <c r="A21" s="176"/>
      <c r="B21" s="176"/>
      <c r="C21" s="176"/>
      <c r="D21" s="176"/>
      <c r="E21" s="176"/>
      <c r="F21" s="176"/>
      <c r="G21" s="176"/>
      <c r="H21" s="176"/>
      <c r="I21" s="176"/>
    </row>
    <row r="22" spans="1:15" x14ac:dyDescent="0.2">
      <c r="A22" s="176"/>
      <c r="B22" s="176"/>
      <c r="C22" s="176"/>
      <c r="D22" s="176"/>
      <c r="E22" s="176"/>
      <c r="F22" s="176"/>
      <c r="G22" s="176"/>
      <c r="H22" s="176"/>
      <c r="I22" s="176"/>
    </row>
    <row r="23" spans="1:15" x14ac:dyDescent="0.2">
      <c r="A23" s="176"/>
      <c r="B23" s="176"/>
      <c r="C23" s="176"/>
      <c r="D23" s="176"/>
      <c r="E23" s="176"/>
      <c r="F23" s="176"/>
      <c r="G23" s="176"/>
      <c r="H23" s="176"/>
      <c r="I23" s="176"/>
    </row>
    <row r="24" spans="1:15" x14ac:dyDescent="0.2">
      <c r="A24" s="176"/>
      <c r="B24" s="176"/>
      <c r="C24" s="176"/>
      <c r="D24" s="176"/>
      <c r="E24" s="176"/>
      <c r="F24" s="176"/>
      <c r="G24" s="176"/>
      <c r="H24" s="176"/>
      <c r="I24" s="176"/>
    </row>
    <row r="25" spans="1:15" x14ac:dyDescent="0.2">
      <c r="A25" s="176"/>
      <c r="B25" s="176"/>
      <c r="C25" s="176"/>
      <c r="D25" s="176"/>
      <c r="E25" s="176"/>
      <c r="F25" s="176"/>
      <c r="G25" s="176"/>
      <c r="H25" s="176"/>
      <c r="I25" s="176"/>
    </row>
    <row r="26" spans="1:15" ht="16" thickBot="1" x14ac:dyDescent="0.25">
      <c r="A26" s="176"/>
      <c r="B26" s="176"/>
      <c r="C26" s="176"/>
      <c r="D26" s="176"/>
      <c r="E26" s="176"/>
      <c r="F26" s="176"/>
      <c r="G26" s="176"/>
      <c r="H26" s="176"/>
      <c r="I26" s="176"/>
    </row>
    <row r="27" spans="1:15" ht="49" thickBot="1" x14ac:dyDescent="0.25">
      <c r="A27" s="35"/>
      <c r="B27" s="36" t="s">
        <v>69</v>
      </c>
      <c r="C27" s="36"/>
      <c r="D27" s="37" t="s">
        <v>70</v>
      </c>
      <c r="E27" s="171" t="s">
        <v>71</v>
      </c>
      <c r="F27" s="172"/>
      <c r="G27" s="36" t="s">
        <v>70</v>
      </c>
      <c r="H27" s="171" t="s">
        <v>72</v>
      </c>
      <c r="I27" s="172"/>
      <c r="J27" s="36" t="s">
        <v>70</v>
      </c>
      <c r="K27" s="171" t="s">
        <v>73</v>
      </c>
      <c r="L27" s="172"/>
      <c r="M27" s="36" t="s">
        <v>50</v>
      </c>
      <c r="N27" s="171" t="s">
        <v>74</v>
      </c>
      <c r="O27" s="173"/>
    </row>
    <row r="28" spans="1:15" ht="49" thickBot="1" x14ac:dyDescent="0.25">
      <c r="A28" s="38" t="s">
        <v>75</v>
      </c>
      <c r="B28" s="76" t="str">
        <f ca="1">IF(LEN($B$7)&lt;9,"Your full name entry must be longer",RANDBETWEEN(2,99))</f>
        <v>Your full name entry must be longer</v>
      </c>
      <c r="C28" s="39" t="s">
        <v>76</v>
      </c>
      <c r="D28" s="40" t="s">
        <v>70</v>
      </c>
      <c r="E28" s="88" t="e">
        <f ca="1">D10/A10</f>
        <v>#VALUE!</v>
      </c>
      <c r="F28" s="40" t="s">
        <v>77</v>
      </c>
      <c r="G28" s="40" t="s">
        <v>70</v>
      </c>
      <c r="H28" s="88" t="e">
        <f ca="1">A9/D9</f>
        <v>#VALUE!</v>
      </c>
      <c r="I28" s="40" t="s">
        <v>78</v>
      </c>
      <c r="J28" s="40" t="s">
        <v>70</v>
      </c>
      <c r="K28" s="41"/>
      <c r="L28" s="41"/>
      <c r="M28" s="40" t="s">
        <v>50</v>
      </c>
      <c r="N28" s="89" t="e">
        <f ca="1">B28*E28*H28</f>
        <v>#VALUE!</v>
      </c>
      <c r="O28" s="90" t="s">
        <v>79</v>
      </c>
    </row>
    <row r="29" spans="1:15" ht="16" thickBot="1" x14ac:dyDescent="0.25">
      <c r="A29" s="165"/>
      <c r="B29" s="166"/>
      <c r="C29" s="166"/>
      <c r="D29" s="166"/>
      <c r="E29" s="166"/>
      <c r="F29" s="166"/>
      <c r="G29" s="166"/>
      <c r="H29" s="166"/>
      <c r="I29" s="166"/>
      <c r="J29" s="166"/>
      <c r="K29" s="166"/>
      <c r="L29" s="166"/>
      <c r="M29" s="166"/>
      <c r="N29" s="166"/>
      <c r="O29" s="167"/>
    </row>
    <row r="30" spans="1:15" ht="49" thickBot="1" x14ac:dyDescent="0.25">
      <c r="A30" s="38" t="s">
        <v>268</v>
      </c>
      <c r="B30" s="76" t="str">
        <f ca="1">IF(LEN($B$7)&lt;9,"Your full name entry must be longer",RANDBETWEEN(2,99))</f>
        <v>Your full name entry must be longer</v>
      </c>
      <c r="C30" s="39" t="s">
        <v>267</v>
      </c>
      <c r="D30" s="40" t="s">
        <v>70</v>
      </c>
      <c r="E30" s="42"/>
      <c r="F30" s="85"/>
      <c r="G30" s="40" t="s">
        <v>70</v>
      </c>
      <c r="H30" s="42"/>
      <c r="I30" s="85"/>
      <c r="J30" s="40" t="s">
        <v>70</v>
      </c>
      <c r="K30" s="41"/>
      <c r="L30" s="41"/>
      <c r="M30" s="40" t="s">
        <v>50</v>
      </c>
      <c r="N30" s="43"/>
      <c r="O30" s="86"/>
    </row>
    <row r="31" spans="1:15" ht="16" thickBot="1" x14ac:dyDescent="0.25">
      <c r="A31" s="165"/>
      <c r="B31" s="166"/>
      <c r="C31" s="166"/>
      <c r="D31" s="166"/>
      <c r="E31" s="166"/>
      <c r="F31" s="166"/>
      <c r="G31" s="166"/>
      <c r="H31" s="166"/>
      <c r="I31" s="166"/>
      <c r="J31" s="166"/>
      <c r="K31" s="166"/>
      <c r="L31" s="166"/>
      <c r="M31" s="166"/>
      <c r="N31" s="166"/>
      <c r="O31" s="167"/>
    </row>
    <row r="32" spans="1:15" ht="49" thickBot="1" x14ac:dyDescent="0.25">
      <c r="A32" s="38" t="s">
        <v>270</v>
      </c>
      <c r="B32" s="76" t="str">
        <f ca="1">IF(LEN($B$7)&lt;9,"Your full name entry must be longer",RANDBETWEEN(2,99))</f>
        <v>Your full name entry must be longer</v>
      </c>
      <c r="C32" s="39" t="s">
        <v>269</v>
      </c>
      <c r="D32" s="40" t="s">
        <v>70</v>
      </c>
      <c r="E32" s="42"/>
      <c r="F32" s="85"/>
      <c r="G32" s="40" t="s">
        <v>70</v>
      </c>
      <c r="H32" s="42"/>
      <c r="I32" s="85"/>
      <c r="J32" s="40" t="s">
        <v>70</v>
      </c>
      <c r="K32" s="41"/>
      <c r="L32" s="41"/>
      <c r="M32" s="40" t="s">
        <v>50</v>
      </c>
      <c r="N32" s="43"/>
      <c r="O32" s="86"/>
    </row>
    <row r="33" spans="1:15" ht="16" thickBot="1" x14ac:dyDescent="0.25">
      <c r="A33" s="165"/>
      <c r="B33" s="166"/>
      <c r="C33" s="166"/>
      <c r="D33" s="166"/>
      <c r="E33" s="166"/>
      <c r="F33" s="166"/>
      <c r="G33" s="166"/>
      <c r="H33" s="166"/>
      <c r="I33" s="166"/>
      <c r="J33" s="166"/>
      <c r="K33" s="166"/>
      <c r="L33" s="166"/>
      <c r="M33" s="166"/>
      <c r="N33" s="166"/>
      <c r="O33" s="167"/>
    </row>
    <row r="34" spans="1:15" ht="81" thickBot="1" x14ac:dyDescent="0.25">
      <c r="A34" s="38" t="s">
        <v>271</v>
      </c>
      <c r="B34" s="76" t="str">
        <f ca="1">IF(LEN($B$7)&lt;9,"Your full name entry must be longer",RANDBETWEEN(200,9900))</f>
        <v>Your full name entry must be longer</v>
      </c>
      <c r="C34" s="39" t="s">
        <v>272</v>
      </c>
      <c r="D34" s="40" t="s">
        <v>70</v>
      </c>
      <c r="E34" s="42"/>
      <c r="F34" s="85"/>
      <c r="G34" s="40" t="s">
        <v>70</v>
      </c>
      <c r="H34" s="42"/>
      <c r="I34" s="85"/>
      <c r="J34" s="40" t="s">
        <v>70</v>
      </c>
      <c r="K34" s="42"/>
      <c r="L34" s="85"/>
      <c r="M34" s="40" t="s">
        <v>50</v>
      </c>
      <c r="N34" s="43"/>
      <c r="O34" s="86"/>
    </row>
    <row r="35" spans="1:15" ht="16" thickBot="1" x14ac:dyDescent="0.25">
      <c r="A35" s="165"/>
      <c r="B35" s="166"/>
      <c r="C35" s="166"/>
      <c r="D35" s="166"/>
      <c r="E35" s="166"/>
      <c r="F35" s="166"/>
      <c r="G35" s="166"/>
      <c r="H35" s="166"/>
      <c r="I35" s="166"/>
      <c r="J35" s="166"/>
      <c r="K35" s="166"/>
      <c r="L35" s="166"/>
      <c r="M35" s="166"/>
      <c r="N35" s="166"/>
      <c r="O35" s="167"/>
    </row>
    <row r="36" spans="1:15" ht="49" thickBot="1" x14ac:dyDescent="0.25">
      <c r="A36" s="38" t="s">
        <v>273</v>
      </c>
      <c r="B36" s="76" t="str">
        <f ca="1">IF(LEN($B$7)&lt;9,"Your full name entry must be longer",RANDBETWEEN(2,99))</f>
        <v>Your full name entry must be longer</v>
      </c>
      <c r="C36" s="39" t="s">
        <v>274</v>
      </c>
      <c r="D36" s="40" t="s">
        <v>70</v>
      </c>
      <c r="E36" s="42"/>
      <c r="F36" s="85"/>
      <c r="G36" s="40" t="s">
        <v>70</v>
      </c>
      <c r="H36" s="42"/>
      <c r="I36" s="85"/>
      <c r="J36" s="40" t="s">
        <v>70</v>
      </c>
      <c r="K36" s="42"/>
      <c r="L36" s="85"/>
      <c r="M36" s="40" t="s">
        <v>50</v>
      </c>
      <c r="N36" s="43"/>
      <c r="O36" s="86"/>
    </row>
    <row r="37" spans="1:15" x14ac:dyDescent="0.2">
      <c r="A37" s="168" t="s">
        <v>260</v>
      </c>
      <c r="B37" s="168"/>
      <c r="C37" s="168"/>
      <c r="D37" s="168"/>
      <c r="E37" s="168"/>
      <c r="F37" s="168"/>
      <c r="G37" s="168"/>
      <c r="H37" s="168"/>
      <c r="I37" s="168"/>
    </row>
    <row r="38" spans="1:15" x14ac:dyDescent="0.2">
      <c r="A38" s="169"/>
      <c r="B38" s="169"/>
      <c r="C38" s="169"/>
      <c r="D38" s="169"/>
      <c r="E38" s="169"/>
      <c r="F38" s="169"/>
      <c r="G38" s="169"/>
      <c r="H38" s="169"/>
      <c r="I38" s="169"/>
    </row>
    <row r="39" spans="1:15" x14ac:dyDescent="0.2">
      <c r="A39" s="169"/>
      <c r="B39" s="169"/>
      <c r="C39" s="169"/>
      <c r="D39" s="169"/>
      <c r="E39" s="169"/>
      <c r="F39" s="169"/>
      <c r="G39" s="169"/>
      <c r="H39" s="169"/>
      <c r="I39" s="169"/>
    </row>
    <row r="40" spans="1:15" x14ac:dyDescent="0.2">
      <c r="A40" s="169"/>
      <c r="B40" s="169"/>
      <c r="C40" s="169"/>
      <c r="D40" s="169"/>
      <c r="E40" s="169"/>
      <c r="F40" s="169"/>
      <c r="G40" s="169"/>
      <c r="H40" s="169"/>
      <c r="I40" s="169"/>
    </row>
    <row r="41" spans="1:15" x14ac:dyDescent="0.2">
      <c r="A41" s="169"/>
      <c r="B41" s="169"/>
      <c r="C41" s="169"/>
      <c r="D41" s="169"/>
      <c r="E41" s="169"/>
      <c r="F41" s="169"/>
      <c r="G41" s="169"/>
      <c r="H41" s="169"/>
      <c r="I41" s="169"/>
    </row>
    <row r="42" spans="1:15" x14ac:dyDescent="0.2">
      <c r="A42" s="169"/>
      <c r="B42" s="169"/>
      <c r="C42" s="169"/>
      <c r="D42" s="169"/>
      <c r="E42" s="169"/>
      <c r="F42" s="169"/>
      <c r="G42" s="169"/>
      <c r="H42" s="169"/>
      <c r="I42" s="169"/>
    </row>
    <row r="43" spans="1:15" x14ac:dyDescent="0.2">
      <c r="A43" s="169"/>
      <c r="B43" s="169"/>
      <c r="C43" s="169"/>
      <c r="D43" s="169"/>
      <c r="E43" s="169"/>
      <c r="F43" s="169"/>
      <c r="G43" s="169"/>
      <c r="H43" s="169"/>
      <c r="I43" s="169"/>
    </row>
    <row r="44" spans="1:15" x14ac:dyDescent="0.2">
      <c r="A44" s="169"/>
      <c r="B44" s="169"/>
      <c r="C44" s="169"/>
      <c r="D44" s="169"/>
      <c r="E44" s="169"/>
      <c r="F44" s="169"/>
      <c r="G44" s="169"/>
      <c r="H44" s="169"/>
      <c r="I44" s="169"/>
    </row>
    <row r="45" spans="1:15" x14ac:dyDescent="0.2">
      <c r="A45" s="169"/>
      <c r="B45" s="169"/>
      <c r="C45" s="169"/>
      <c r="D45" s="169"/>
      <c r="E45" s="169"/>
      <c r="F45" s="169"/>
      <c r="G45" s="169"/>
      <c r="H45" s="169"/>
      <c r="I45" s="169"/>
    </row>
    <row r="46" spans="1:15" ht="16" thickBot="1" x14ac:dyDescent="0.25">
      <c r="A46" s="169"/>
      <c r="B46" s="169"/>
      <c r="C46" s="169"/>
      <c r="D46" s="169"/>
      <c r="E46" s="169"/>
      <c r="F46" s="169"/>
      <c r="G46" s="169"/>
      <c r="H46" s="169"/>
      <c r="I46" s="169"/>
    </row>
    <row r="47" spans="1:15" ht="48" x14ac:dyDescent="0.2">
      <c r="A47" s="44" t="s">
        <v>80</v>
      </c>
      <c r="B47" s="45" t="str">
        <f>IF(LEN(B7)&lt;9,"Your full name entry must be longer",ROUND(MOD(17*CODE(MID(B7,1,1)),59),0))</f>
        <v>Your full name entry must be longer</v>
      </c>
      <c r="C47" s="46"/>
    </row>
    <row r="48" spans="1:15" ht="49" thickBot="1" x14ac:dyDescent="0.25">
      <c r="A48" s="47" t="s">
        <v>81</v>
      </c>
      <c r="B48" s="48"/>
      <c r="C48" s="49" t="str">
        <f>IF(LEN(B7)&lt;9,"Your full name entry must be longer",ROUND(MOD(17*CODE(MID(B7,2,1)),59),0))</f>
        <v>Your full name entry must be longer</v>
      </c>
    </row>
  </sheetData>
  <sheetProtection algorithmName="SHA-512" hashValue="SWOxJsTs98a0XhJgQAX7mxfQPEPp4M6QsgxyYLk34jXGkK5rwA9osWXqBydGjsWC3W9Y1kMNt+a3Wk2Ma4rdTw==" saltValue="w+bGqBKWpz7+49oTHw4YdA==" spinCount="100000" sheet="1" formatCells="0" formatColumns="0" formatRows="0"/>
  <mergeCells count="12">
    <mergeCell ref="A1:J6"/>
    <mergeCell ref="E27:F27"/>
    <mergeCell ref="H27:I27"/>
    <mergeCell ref="K27:L27"/>
    <mergeCell ref="N27:O27"/>
    <mergeCell ref="G9:H9"/>
    <mergeCell ref="A20:I26"/>
    <mergeCell ref="A29:O29"/>
    <mergeCell ref="A31:O31"/>
    <mergeCell ref="A33:O33"/>
    <mergeCell ref="A35:O35"/>
    <mergeCell ref="A37:I4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BE685-377F-CB49-BF1D-16AE08FE7B8E}">
  <dimension ref="A1:H62"/>
  <sheetViews>
    <sheetView workbookViewId="0">
      <selection activeCell="C23" sqref="C23"/>
    </sheetView>
  </sheetViews>
  <sheetFormatPr baseColWidth="10" defaultColWidth="8.6640625" defaultRowHeight="15" x14ac:dyDescent="0.2"/>
  <cols>
    <col min="1" max="1" width="23.6640625" style="7" customWidth="1"/>
    <col min="2" max="2" width="26.33203125" style="7" customWidth="1"/>
    <col min="3" max="3" width="18.5" style="7" customWidth="1"/>
    <col min="4" max="4" width="16.6640625" style="7" customWidth="1"/>
    <col min="5" max="5" width="17.5" style="7" customWidth="1"/>
    <col min="6" max="6" width="16" style="7" customWidth="1"/>
    <col min="7" max="7" width="13.6640625" style="7" customWidth="1"/>
    <col min="8" max="8" width="16.33203125" style="7" customWidth="1"/>
    <col min="9" max="9" width="13.6640625" style="7" customWidth="1"/>
    <col min="10" max="10" width="14.5" style="7" customWidth="1"/>
    <col min="11" max="16384" width="8.6640625" style="7"/>
  </cols>
  <sheetData>
    <row r="1" spans="1:6" ht="54" customHeight="1" thickBot="1" x14ac:dyDescent="0.3">
      <c r="A1" s="194" t="s">
        <v>278</v>
      </c>
      <c r="B1" s="195"/>
      <c r="C1" s="195"/>
      <c r="D1" s="195"/>
      <c r="E1" s="195"/>
      <c r="F1" s="196"/>
    </row>
    <row r="2" spans="1:6" ht="40" customHeight="1" thickBot="1" x14ac:dyDescent="0.35">
      <c r="A2" s="192" t="s">
        <v>262</v>
      </c>
      <c r="B2" s="193">
        <f>'Income Analysis'!D1</f>
        <v>0</v>
      </c>
      <c r="C2" s="77"/>
      <c r="D2" s="77"/>
    </row>
    <row r="3" spans="1:6" ht="35" customHeight="1" thickTop="1" thickBot="1" x14ac:dyDescent="0.25">
      <c r="A3" s="190" t="s">
        <v>276</v>
      </c>
      <c r="B3" s="191" t="str">
        <f ca="1">IF(LEN($B$2)&lt;9,"Your full name entry must be longer",RANDBETWEEN(2000,99000))</f>
        <v>Your full name entry must be longer</v>
      </c>
      <c r="E3" s="177" t="s">
        <v>29</v>
      </c>
      <c r="F3" s="178"/>
    </row>
    <row r="4" spans="1:6" ht="34" customHeight="1" x14ac:dyDescent="0.2">
      <c r="A4" s="197" t="s">
        <v>263</v>
      </c>
      <c r="B4" s="198"/>
      <c r="C4" s="198"/>
      <c r="D4" s="199"/>
      <c r="E4" s="185" t="s">
        <v>30</v>
      </c>
      <c r="F4" s="50" t="s">
        <v>31</v>
      </c>
    </row>
    <row r="5" spans="1:6" ht="34" customHeight="1" x14ac:dyDescent="0.2">
      <c r="A5" s="200"/>
      <c r="B5" s="201"/>
      <c r="C5" s="201"/>
      <c r="D5" s="202"/>
      <c r="E5" s="186" t="s">
        <v>32</v>
      </c>
      <c r="F5" s="51" t="s">
        <v>33</v>
      </c>
    </row>
    <row r="6" spans="1:6" ht="34" customHeight="1" x14ac:dyDescent="0.2">
      <c r="A6" s="200"/>
      <c r="B6" s="201"/>
      <c r="C6" s="201"/>
      <c r="D6" s="202"/>
      <c r="E6" s="187" t="s">
        <v>34</v>
      </c>
      <c r="F6" s="51" t="s">
        <v>35</v>
      </c>
    </row>
    <row r="7" spans="1:6" ht="34" customHeight="1" x14ac:dyDescent="0.2">
      <c r="A7" s="200"/>
      <c r="B7" s="201"/>
      <c r="C7" s="201"/>
      <c r="D7" s="202"/>
      <c r="E7" s="188" t="s">
        <v>83</v>
      </c>
      <c r="F7" s="51" t="s">
        <v>37</v>
      </c>
    </row>
    <row r="8" spans="1:6" ht="34" customHeight="1" thickBot="1" x14ac:dyDescent="0.25">
      <c r="A8" s="203"/>
      <c r="B8" s="204"/>
      <c r="C8" s="204"/>
      <c r="D8" s="205"/>
      <c r="E8" s="189" t="s">
        <v>38</v>
      </c>
      <c r="F8" s="52" t="s">
        <v>39</v>
      </c>
    </row>
    <row r="9" spans="1:6" ht="17" thickBot="1" x14ac:dyDescent="0.25">
      <c r="A9" s="79"/>
      <c r="B9" s="79"/>
      <c r="C9" s="79"/>
      <c r="D9" s="80"/>
      <c r="E9" s="81"/>
      <c r="F9" s="81"/>
    </row>
    <row r="10" spans="1:6" ht="33" customHeight="1" x14ac:dyDescent="0.2">
      <c r="A10" s="206" t="s">
        <v>264</v>
      </c>
      <c r="B10" s="207"/>
      <c r="C10" s="207"/>
      <c r="D10" s="207"/>
      <c r="E10" s="207"/>
      <c r="F10" s="208"/>
    </row>
    <row r="11" spans="1:6" ht="33" customHeight="1" thickBot="1" x14ac:dyDescent="0.25">
      <c r="A11" s="212"/>
      <c r="B11" s="213"/>
      <c r="C11" s="213"/>
      <c r="D11" s="213"/>
      <c r="E11" s="213"/>
      <c r="F11" s="214"/>
    </row>
    <row r="12" spans="1:6" ht="15" customHeight="1" x14ac:dyDescent="0.2">
      <c r="A12" s="78"/>
      <c r="B12" s="78"/>
      <c r="C12" s="78"/>
      <c r="D12" s="78"/>
      <c r="E12" s="78"/>
    </row>
    <row r="13" spans="1:6" ht="19" x14ac:dyDescent="0.2">
      <c r="B13" s="182" t="s">
        <v>265</v>
      </c>
      <c r="C13" s="182"/>
      <c r="D13" s="78"/>
      <c r="E13" s="78"/>
    </row>
    <row r="14" spans="1:6" ht="16" customHeight="1" thickBot="1" x14ac:dyDescent="0.25">
      <c r="A14" s="78"/>
      <c r="B14" s="78"/>
      <c r="C14" s="78"/>
      <c r="D14" s="78"/>
      <c r="E14" s="78"/>
    </row>
    <row r="15" spans="1:6" ht="23" customHeight="1" x14ac:dyDescent="0.2">
      <c r="A15" s="206" t="s">
        <v>279</v>
      </c>
      <c r="B15" s="207"/>
      <c r="C15" s="207"/>
      <c r="D15" s="207"/>
      <c r="E15" s="207"/>
      <c r="F15" s="208"/>
    </row>
    <row r="16" spans="1:6" ht="23" customHeight="1" x14ac:dyDescent="0.2">
      <c r="A16" s="209"/>
      <c r="B16" s="210"/>
      <c r="C16" s="210"/>
      <c r="D16" s="210"/>
      <c r="E16" s="210"/>
      <c r="F16" s="211"/>
    </row>
    <row r="17" spans="1:8" ht="23" customHeight="1" x14ac:dyDescent="0.2">
      <c r="A17" s="209"/>
      <c r="B17" s="210"/>
      <c r="C17" s="210"/>
      <c r="D17" s="210"/>
      <c r="E17" s="210"/>
      <c r="F17" s="211"/>
    </row>
    <row r="18" spans="1:8" ht="23" customHeight="1" x14ac:dyDescent="0.2">
      <c r="A18" s="209"/>
      <c r="B18" s="210"/>
      <c r="C18" s="210"/>
      <c r="D18" s="210"/>
      <c r="E18" s="210"/>
      <c r="F18" s="211"/>
    </row>
    <row r="19" spans="1:8" ht="23" customHeight="1" x14ac:dyDescent="0.2">
      <c r="A19" s="209"/>
      <c r="B19" s="210"/>
      <c r="C19" s="210"/>
      <c r="D19" s="210"/>
      <c r="E19" s="210"/>
      <c r="F19" s="211"/>
    </row>
    <row r="20" spans="1:8" ht="23" customHeight="1" x14ac:dyDescent="0.2">
      <c r="A20" s="209"/>
      <c r="B20" s="210"/>
      <c r="C20" s="210"/>
      <c r="D20" s="210"/>
      <c r="E20" s="210"/>
      <c r="F20" s="211"/>
    </row>
    <row r="21" spans="1:8" ht="23" customHeight="1" thickBot="1" x14ac:dyDescent="0.25">
      <c r="A21" s="212"/>
      <c r="B21" s="213"/>
      <c r="C21" s="213"/>
      <c r="D21" s="213"/>
      <c r="E21" s="213"/>
      <c r="F21" s="214"/>
    </row>
    <row r="22" spans="1:8" ht="32" x14ac:dyDescent="0.2">
      <c r="A22" s="183"/>
      <c r="B22" s="184" t="s">
        <v>84</v>
      </c>
      <c r="C22" s="184" t="s">
        <v>85</v>
      </c>
      <c r="D22" s="184" t="s">
        <v>86</v>
      </c>
      <c r="E22" s="184" t="s">
        <v>87</v>
      </c>
      <c r="F22" s="184" t="s">
        <v>88</v>
      </c>
      <c r="G22" s="53" t="s">
        <v>89</v>
      </c>
      <c r="H22" s="54"/>
    </row>
    <row r="23" spans="1:8" ht="16" x14ac:dyDescent="0.2">
      <c r="A23" s="55" t="s">
        <v>90</v>
      </c>
      <c r="B23" s="26" t="s">
        <v>91</v>
      </c>
      <c r="C23" s="87"/>
      <c r="D23" s="87"/>
      <c r="E23" s="87"/>
      <c r="F23" s="87"/>
      <c r="G23" s="56"/>
    </row>
    <row r="24" spans="1:8" ht="48" x14ac:dyDescent="0.2">
      <c r="A24" s="53" t="s">
        <v>92</v>
      </c>
      <c r="B24" s="26" t="s">
        <v>93</v>
      </c>
      <c r="C24" s="87"/>
      <c r="D24" s="87"/>
      <c r="E24" s="87"/>
      <c r="F24" s="87"/>
      <c r="G24" s="56"/>
    </row>
    <row r="25" spans="1:8" ht="48" x14ac:dyDescent="0.2">
      <c r="A25" s="53" t="s">
        <v>94</v>
      </c>
      <c r="B25" s="26" t="s">
        <v>95</v>
      </c>
      <c r="C25" s="87"/>
      <c r="D25" s="87"/>
      <c r="E25" s="87"/>
      <c r="F25" s="87"/>
      <c r="G25" s="56"/>
    </row>
    <row r="26" spans="1:8" ht="16" x14ac:dyDescent="0.2">
      <c r="A26" s="53" t="s">
        <v>96</v>
      </c>
      <c r="B26" s="26" t="s">
        <v>97</v>
      </c>
      <c r="C26" s="87"/>
      <c r="D26" s="87"/>
      <c r="E26" s="87"/>
      <c r="F26" s="87"/>
      <c r="G26" s="56"/>
    </row>
    <row r="27" spans="1:8" ht="80" x14ac:dyDescent="0.2">
      <c r="A27" s="53" t="s">
        <v>98</v>
      </c>
      <c r="B27" s="26">
        <v>10.268631169400001</v>
      </c>
      <c r="C27" s="57"/>
      <c r="D27" s="57"/>
      <c r="E27" s="57"/>
      <c r="F27" s="57"/>
      <c r="G27" s="56"/>
    </row>
    <row r="28" spans="1:8" ht="64" x14ac:dyDescent="0.2">
      <c r="A28" s="53" t="s">
        <v>277</v>
      </c>
      <c r="B28" s="58" t="e">
        <f ca="1">B3*B27</f>
        <v>#VALUE!</v>
      </c>
      <c r="C28" s="59"/>
      <c r="D28" s="59"/>
      <c r="E28" s="59"/>
      <c r="F28" s="59"/>
      <c r="G28" s="26" t="s">
        <v>99</v>
      </c>
    </row>
    <row r="29" spans="1:8" ht="32" x14ac:dyDescent="0.2">
      <c r="A29" s="53" t="s">
        <v>100</v>
      </c>
      <c r="B29" s="20">
        <f>1000/B27</f>
        <v>97.383963208255949</v>
      </c>
      <c r="C29" s="59"/>
      <c r="D29" s="59"/>
      <c r="E29" s="59"/>
      <c r="F29" s="59"/>
      <c r="G29" s="26" t="s">
        <v>101</v>
      </c>
    </row>
    <row r="30" spans="1:8" ht="16" thickBot="1" x14ac:dyDescent="0.25">
      <c r="A30" s="8"/>
    </row>
    <row r="31" spans="1:8" ht="17" thickBot="1" x14ac:dyDescent="0.25">
      <c r="A31" s="179" t="s">
        <v>102</v>
      </c>
      <c r="B31" s="180"/>
      <c r="C31" s="180"/>
      <c r="D31" s="180"/>
      <c r="E31" s="180"/>
      <c r="F31" s="181"/>
    </row>
    <row r="32" spans="1:8" ht="20" x14ac:dyDescent="0.2">
      <c r="A32" s="60" t="s">
        <v>103</v>
      </c>
      <c r="B32" s="61" t="s">
        <v>104</v>
      </c>
      <c r="C32" s="61" t="s">
        <v>105</v>
      </c>
      <c r="D32" s="61" t="s">
        <v>106</v>
      </c>
      <c r="E32" s="61" t="s">
        <v>107</v>
      </c>
      <c r="F32" s="62" t="s">
        <v>108</v>
      </c>
    </row>
    <row r="33" spans="1:6" ht="16" x14ac:dyDescent="0.2">
      <c r="A33" s="63" t="s">
        <v>109</v>
      </c>
      <c r="B33" s="64" t="s">
        <v>110</v>
      </c>
      <c r="C33" s="64" t="s">
        <v>111</v>
      </c>
      <c r="D33" s="64" t="s">
        <v>112</v>
      </c>
      <c r="E33" s="64" t="s">
        <v>113</v>
      </c>
      <c r="F33" s="65" t="s">
        <v>114</v>
      </c>
    </row>
    <row r="34" spans="1:6" ht="20" x14ac:dyDescent="0.2">
      <c r="A34" s="63" t="s">
        <v>115</v>
      </c>
      <c r="B34" s="64" t="s">
        <v>116</v>
      </c>
      <c r="C34" s="64" t="s">
        <v>117</v>
      </c>
      <c r="D34" s="64" t="s">
        <v>118</v>
      </c>
      <c r="E34" s="64" t="s">
        <v>119</v>
      </c>
      <c r="F34" s="65" t="s">
        <v>120</v>
      </c>
    </row>
    <row r="35" spans="1:6" ht="20" x14ac:dyDescent="0.2">
      <c r="A35" s="63" t="s">
        <v>121</v>
      </c>
      <c r="B35" s="64" t="s">
        <v>122</v>
      </c>
      <c r="C35" s="64" t="s">
        <v>123</v>
      </c>
      <c r="D35" s="64" t="s">
        <v>124</v>
      </c>
      <c r="E35" s="64" t="s">
        <v>125</v>
      </c>
      <c r="F35" s="65" t="s">
        <v>126</v>
      </c>
    </row>
    <row r="36" spans="1:6" ht="20" x14ac:dyDescent="0.2">
      <c r="A36" s="63" t="s">
        <v>127</v>
      </c>
      <c r="B36" s="64" t="s">
        <v>128</v>
      </c>
      <c r="C36" s="64" t="s">
        <v>129</v>
      </c>
      <c r="D36" s="64" t="s">
        <v>130</v>
      </c>
      <c r="E36" s="64" t="s">
        <v>131</v>
      </c>
      <c r="F36" s="65" t="s">
        <v>132</v>
      </c>
    </row>
    <row r="37" spans="1:6" ht="16" x14ac:dyDescent="0.2">
      <c r="A37" s="63" t="s">
        <v>133</v>
      </c>
      <c r="B37" s="64" t="s">
        <v>134</v>
      </c>
      <c r="C37" s="64" t="s">
        <v>135</v>
      </c>
      <c r="D37" s="64" t="s">
        <v>136</v>
      </c>
      <c r="E37" s="64" t="s">
        <v>137</v>
      </c>
      <c r="F37" s="65" t="s">
        <v>138</v>
      </c>
    </row>
    <row r="38" spans="1:6" ht="32" x14ac:dyDescent="0.2">
      <c r="A38" s="63" t="s">
        <v>139</v>
      </c>
      <c r="B38" s="64" t="s">
        <v>140</v>
      </c>
      <c r="C38" s="64" t="s">
        <v>141</v>
      </c>
      <c r="D38" s="64" t="s">
        <v>142</v>
      </c>
      <c r="E38" s="64" t="s">
        <v>143</v>
      </c>
      <c r="F38" s="65" t="s">
        <v>144</v>
      </c>
    </row>
    <row r="39" spans="1:6" ht="32" x14ac:dyDescent="0.2">
      <c r="A39" s="63" t="s">
        <v>145</v>
      </c>
      <c r="B39" s="64" t="s">
        <v>146</v>
      </c>
      <c r="C39" s="64" t="s">
        <v>147</v>
      </c>
      <c r="D39" s="64" t="s">
        <v>148</v>
      </c>
      <c r="E39" s="64" t="s">
        <v>149</v>
      </c>
      <c r="F39" s="65" t="s">
        <v>150</v>
      </c>
    </row>
    <row r="40" spans="1:6" ht="20" x14ac:dyDescent="0.2">
      <c r="A40" s="63" t="s">
        <v>151</v>
      </c>
      <c r="B40" s="64" t="s">
        <v>152</v>
      </c>
      <c r="C40" s="64" t="s">
        <v>153</v>
      </c>
      <c r="D40" s="64" t="s">
        <v>154</v>
      </c>
      <c r="E40" s="64" t="s">
        <v>155</v>
      </c>
      <c r="F40" s="65" t="s">
        <v>156</v>
      </c>
    </row>
    <row r="41" spans="1:6" ht="20" x14ac:dyDescent="0.2">
      <c r="A41" s="63" t="s">
        <v>157</v>
      </c>
      <c r="B41" s="64" t="s">
        <v>158</v>
      </c>
      <c r="C41" s="64" t="s">
        <v>159</v>
      </c>
      <c r="D41" s="64" t="s">
        <v>160</v>
      </c>
      <c r="E41" s="64" t="s">
        <v>161</v>
      </c>
      <c r="F41" s="65" t="s">
        <v>162</v>
      </c>
    </row>
    <row r="42" spans="1:6" ht="20" x14ac:dyDescent="0.2">
      <c r="A42" s="63" t="s">
        <v>163</v>
      </c>
      <c r="B42" s="64" t="s">
        <v>164</v>
      </c>
      <c r="C42" s="64" t="s">
        <v>165</v>
      </c>
      <c r="D42" s="64" t="s">
        <v>166</v>
      </c>
      <c r="E42" s="64" t="s">
        <v>167</v>
      </c>
      <c r="F42" s="65" t="s">
        <v>168</v>
      </c>
    </row>
    <row r="43" spans="1:6" ht="32" x14ac:dyDescent="0.2">
      <c r="A43" s="63" t="s">
        <v>169</v>
      </c>
      <c r="B43" s="64" t="s">
        <v>170</v>
      </c>
      <c r="C43" s="64" t="s">
        <v>171</v>
      </c>
      <c r="D43" s="64" t="s">
        <v>172</v>
      </c>
      <c r="E43" s="64" t="s">
        <v>173</v>
      </c>
      <c r="F43" s="65" t="s">
        <v>174</v>
      </c>
    </row>
    <row r="44" spans="1:6" ht="32" x14ac:dyDescent="0.2">
      <c r="A44" s="63" t="s">
        <v>175</v>
      </c>
      <c r="B44" s="64" t="s">
        <v>176</v>
      </c>
      <c r="C44" s="64" t="s">
        <v>177</v>
      </c>
      <c r="D44" s="64" t="s">
        <v>178</v>
      </c>
      <c r="E44" s="64" t="s">
        <v>179</v>
      </c>
      <c r="F44" s="65" t="s">
        <v>180</v>
      </c>
    </row>
    <row r="45" spans="1:6" ht="16" x14ac:dyDescent="0.2">
      <c r="A45" s="63" t="s">
        <v>181</v>
      </c>
      <c r="B45" s="64" t="s">
        <v>182</v>
      </c>
      <c r="C45" s="64" t="s">
        <v>183</v>
      </c>
      <c r="D45" s="64" t="s">
        <v>184</v>
      </c>
      <c r="E45" s="64" t="s">
        <v>185</v>
      </c>
      <c r="F45" s="65" t="s">
        <v>186</v>
      </c>
    </row>
    <row r="46" spans="1:6" ht="16" x14ac:dyDescent="0.2">
      <c r="A46" s="63" t="s">
        <v>187</v>
      </c>
      <c r="B46" s="64" t="s">
        <v>188</v>
      </c>
      <c r="C46" s="64" t="s">
        <v>189</v>
      </c>
      <c r="D46" s="64" t="s">
        <v>190</v>
      </c>
      <c r="E46" s="64" t="s">
        <v>191</v>
      </c>
      <c r="F46" s="65" t="s">
        <v>192</v>
      </c>
    </row>
    <row r="47" spans="1:6" ht="32" x14ac:dyDescent="0.2">
      <c r="A47" s="63" t="s">
        <v>193</v>
      </c>
      <c r="B47" s="64" t="s">
        <v>194</v>
      </c>
      <c r="C47" s="64" t="s">
        <v>195</v>
      </c>
      <c r="D47" s="64" t="s">
        <v>196</v>
      </c>
      <c r="E47" s="64" t="s">
        <v>197</v>
      </c>
      <c r="F47" s="65" t="s">
        <v>198</v>
      </c>
    </row>
    <row r="48" spans="1:6" ht="20" x14ac:dyDescent="0.2">
      <c r="A48" s="63" t="s">
        <v>199</v>
      </c>
      <c r="B48" s="64" t="s">
        <v>200</v>
      </c>
      <c r="C48" s="64" t="s">
        <v>201</v>
      </c>
      <c r="D48" s="64" t="s">
        <v>202</v>
      </c>
      <c r="E48" s="64" t="s">
        <v>203</v>
      </c>
      <c r="F48" s="65" t="s">
        <v>204</v>
      </c>
    </row>
    <row r="49" spans="1:6" ht="16" x14ac:dyDescent="0.2">
      <c r="A49" s="63" t="s">
        <v>205</v>
      </c>
      <c r="B49" s="64" t="s">
        <v>206</v>
      </c>
      <c r="C49" s="64" t="s">
        <v>207</v>
      </c>
      <c r="D49" s="64" t="s">
        <v>208</v>
      </c>
      <c r="E49" s="64" t="s">
        <v>209</v>
      </c>
      <c r="F49" s="65" t="s">
        <v>215</v>
      </c>
    </row>
    <row r="50" spans="1:6" ht="36" x14ac:dyDescent="0.2">
      <c r="A50" s="63" t="s">
        <v>210</v>
      </c>
      <c r="B50" s="64" t="s">
        <v>211</v>
      </c>
      <c r="C50" s="64" t="s">
        <v>212</v>
      </c>
      <c r="D50" s="64" t="s">
        <v>213</v>
      </c>
      <c r="E50" s="64" t="s">
        <v>214</v>
      </c>
      <c r="F50" s="65" t="s">
        <v>221</v>
      </c>
    </row>
    <row r="51" spans="1:6" ht="20" x14ac:dyDescent="0.2">
      <c r="A51" s="63" t="s">
        <v>216</v>
      </c>
      <c r="B51" s="64" t="s">
        <v>217</v>
      </c>
      <c r="C51" s="64" t="s">
        <v>218</v>
      </c>
      <c r="D51" s="64" t="s">
        <v>219</v>
      </c>
      <c r="E51" s="64" t="s">
        <v>220</v>
      </c>
      <c r="F51" s="65" t="s">
        <v>227</v>
      </c>
    </row>
    <row r="52" spans="1:6" ht="20" x14ac:dyDescent="0.2">
      <c r="A52" s="63" t="s">
        <v>222</v>
      </c>
      <c r="B52" s="64" t="s">
        <v>223</v>
      </c>
      <c r="C52" s="64" t="s">
        <v>224</v>
      </c>
      <c r="D52" s="64" t="s">
        <v>225</v>
      </c>
      <c r="E52" s="64" t="s">
        <v>226</v>
      </c>
      <c r="F52" s="65" t="s">
        <v>233</v>
      </c>
    </row>
    <row r="53" spans="1:6" ht="20" x14ac:dyDescent="0.2">
      <c r="A53" s="63" t="s">
        <v>228</v>
      </c>
      <c r="B53" s="64" t="s">
        <v>229</v>
      </c>
      <c r="C53" s="64" t="s">
        <v>230</v>
      </c>
      <c r="D53" s="64" t="s">
        <v>231</v>
      </c>
      <c r="E53" s="64" t="s">
        <v>232</v>
      </c>
      <c r="F53" s="65"/>
    </row>
    <row r="54" spans="1:6" ht="48" x14ac:dyDescent="0.2">
      <c r="A54" s="63" t="s">
        <v>234</v>
      </c>
      <c r="B54" s="64" t="s">
        <v>235</v>
      </c>
      <c r="C54" s="64" t="s">
        <v>236</v>
      </c>
      <c r="D54" s="64" t="s">
        <v>237</v>
      </c>
      <c r="E54" s="64" t="s">
        <v>238</v>
      </c>
      <c r="F54" s="65"/>
    </row>
    <row r="55" spans="1:6" ht="16" x14ac:dyDescent="0.2">
      <c r="A55" s="63" t="s">
        <v>239</v>
      </c>
      <c r="B55" s="64" t="s">
        <v>240</v>
      </c>
      <c r="C55" s="64" t="s">
        <v>241</v>
      </c>
      <c r="D55" s="64" t="s">
        <v>242</v>
      </c>
      <c r="E55" s="64" t="s">
        <v>243</v>
      </c>
      <c r="F55" s="66"/>
    </row>
    <row r="56" spans="1:6" ht="21" thickBot="1" x14ac:dyDescent="0.25">
      <c r="A56" s="67" t="s">
        <v>244</v>
      </c>
      <c r="B56" s="68" t="s">
        <v>245</v>
      </c>
      <c r="C56" s="68" t="s">
        <v>246</v>
      </c>
      <c r="D56" s="68" t="s">
        <v>247</v>
      </c>
      <c r="E56" s="68" t="s">
        <v>248</v>
      </c>
      <c r="F56" s="69"/>
    </row>
    <row r="57" spans="1:6" ht="16" thickBot="1" x14ac:dyDescent="0.25">
      <c r="A57" s="70"/>
    </row>
    <row r="58" spans="1:6" x14ac:dyDescent="0.2">
      <c r="A58" s="8"/>
    </row>
    <row r="59" spans="1:6" x14ac:dyDescent="0.2">
      <c r="A59" s="8"/>
    </row>
    <row r="60" spans="1:6" x14ac:dyDescent="0.2">
      <c r="A60" s="8"/>
    </row>
    <row r="61" spans="1:6" x14ac:dyDescent="0.2">
      <c r="A61" s="8"/>
    </row>
    <row r="62" spans="1:6" x14ac:dyDescent="0.2">
      <c r="A62" s="8"/>
    </row>
  </sheetData>
  <sheetProtection algorithmName="SHA-512" hashValue="dOgldRmk+siPbATtTiglsfoVJacp3QgtUs9CWnRmwpjVSnaFN5Klh56Jk2YCGw43PoQyo6A2tcumHyo3HIcdpA==" saltValue="SDcTJHJ+51dTUIuWsJvzig==" spinCount="100000" sheet="1" formatCells="0" formatColumns="0" formatRows="0"/>
  <mergeCells count="7">
    <mergeCell ref="E3:F3"/>
    <mergeCell ref="A31:F31"/>
    <mergeCell ref="A4:D8"/>
    <mergeCell ref="A10:F11"/>
    <mergeCell ref="A15:F21"/>
    <mergeCell ref="B13:C13"/>
    <mergeCell ref="A1:F1"/>
  </mergeCells>
  <hyperlinks>
    <hyperlink ref="B13" r:id="rId1" xr:uid="{C6811BDB-729B-164C-BF6E-1428DFFF443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1D7BF13958C64483E7E107A08507EA" ma:contentTypeVersion="3704" ma:contentTypeDescription="Create a new document." ma:contentTypeScope="" ma:versionID="9debcf002c7784e4bb0a3c63803bfc6f">
  <xsd:schema xmlns:xsd="http://www.w3.org/2001/XMLSchema" xmlns:xs="http://www.w3.org/2001/XMLSchema" xmlns:p="http://schemas.microsoft.com/office/2006/metadata/properties" xmlns:ns1="http://schemas.microsoft.com/sharepoint/v3" xmlns:ns2="b457ba54-12e9-41a3-ab87-ffd5bc645430" xmlns:ns3="37d47695-dda2-48a2-87bc-2a1f7ac7fedc" targetNamespace="http://schemas.microsoft.com/office/2006/metadata/properties" ma:root="true" ma:fieldsID="3e0583e3e1b09585c8cbbab8ee620ba2" ns1:_="" ns2:_="" ns3:_="">
    <xsd:import namespace="http://schemas.microsoft.com/sharepoint/v3"/>
    <xsd:import namespace="b457ba54-12e9-41a3-ab87-ffd5bc645430"/>
    <xsd:import namespace="37d47695-dda2-48a2-87bc-2a1f7ac7fed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57ba54-12e9-41a3-ab87-ffd5bc6454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f79346d-4f46-4bf1-b4df-486c6d391f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7d47695-dda2-48a2-87bc-2a1f7ac7fed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ebea8f4f-161d-469c-9cf2-f7071433846c}" ma:internalName="TaxCatchAll" ma:showField="CatchAllData" ma:web="37d47695-dda2-48a2-87bc-2a1f7ac7fe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37d47695-dda2-48a2-87bc-2a1f7ac7fedc" xsi:nil="true"/>
    <lcf76f155ced4ddcb4097134ff3c332f xmlns="b457ba54-12e9-41a3-ab87-ffd5bc64543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9C22118-6F9C-47ED-B3AE-55DD0ACD7A39}"/>
</file>

<file path=customXml/itemProps2.xml><?xml version="1.0" encoding="utf-8"?>
<ds:datastoreItem xmlns:ds="http://schemas.openxmlformats.org/officeDocument/2006/customXml" ds:itemID="{2C0A53A9-5071-448A-9577-A3164944590F}"/>
</file>

<file path=customXml/itemProps3.xml><?xml version="1.0" encoding="utf-8"?>
<ds:datastoreItem xmlns:ds="http://schemas.openxmlformats.org/officeDocument/2006/customXml" ds:itemID="{F7D57FEA-5533-443F-9E0A-49B4703648A6}"/>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Grading Sheet</vt:lpstr>
      <vt:lpstr>Income Analysis</vt:lpstr>
      <vt:lpstr>Unit Conversions</vt:lpstr>
      <vt:lpstr>Currency Conversions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VanDerLinden</dc:creator>
  <cp:keywords/>
  <dc:description/>
  <cp:lastModifiedBy>Ben VanDerLinden</cp:lastModifiedBy>
  <dcterms:created xsi:type="dcterms:W3CDTF">2021-11-18T19:10:12Z</dcterms:created>
  <dcterms:modified xsi:type="dcterms:W3CDTF">2022-06-26T20:29:14Z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0x010100911D7BF13958C64483E7E107A08507EA</vt:lpwstr>
  </property>
</Properties>
</file>